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B166816B-6693-4F91-9B08-2F835CDD3038}" xr6:coauthVersionLast="47" xr6:coauthVersionMax="47" xr10:uidLastSave="{00000000-0000-0000-0000-000000000000}"/>
  <bookViews>
    <workbookView xWindow="-120" yWindow="-120" windowWidth="25840" windowHeight="14027" xr2:uid="{00000000-000D-0000-FFFF-FFFF00000000}"/>
  </bookViews>
  <sheets>
    <sheet name="AB-16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<sst xmlns="http://schemas.openxmlformats.org/spreadsheetml/2006/main" count="65" uniqueCount="44">
  <si>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</si>
  <si>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</si>
  <si>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</si>
  <si>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</si>
  <si>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</si>
  <si>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</si>
  <si>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</si>
  <si>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</si>
  <si>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</si>
  <si>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</si>
  <si>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</si>
  <si>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</si>
  <si>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</si>
  <si>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</si>
  <si>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</si>
  <si>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</si>
  <si>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</si>
  <si>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</si>
  <si>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</si>
  <si>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</si>
  <si>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</si>
  <si>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</si>
  <si>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</si>
  <si>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</si>
  <si>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</si>
  <si>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</si>
  <si>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</si>
  <si>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</si>
  <si>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</si>
  <si>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</si>
  <si>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</si>
  <si>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</si>
  <si>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</si>
  <si>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</si>
  <si>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</si>
  <si>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</si>
  <si>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</si>
  <si>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</si>
  <si>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</si>
  <si>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</si>
  <si>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lil</t>
  </si>
  <si>
    <t>THF</t>
  </si>
  <si>
    <t>AB-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</si>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</sst>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"/>
    <numFmt numFmtId="167" formatCode="0.0000"/>
    <numFmt numFmtId="168" formatCode="0.000000"/>
    <numFmt numFmtId="169" formatCode="0.0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16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287867</xdr:colOff>
          <xdr:row>6</xdr:row>
          <xdr:rowOff>67733</xdr:rowOff>
        </xdr:from>
        <xdr:to>
          <xdr:col>4</xdr:col>
          <xdr:colOff>905933</xdr:colOff>
          <xdr:row>10</xdr:row>
          <xdr:rowOff>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27</xdr:row>
          <xdr:rowOff>160867</xdr:rowOff>
        </xdr:from>
        <xdr:to>
          <xdr:col>9</xdr:col>
          <xdr:colOff>770467</xdr:colOff>
          <xdr:row>33</xdr:row>
          <xdr:rowOff>143933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="85" zoomScaleNormal="85" workbookViewId="0">
      <selection activeCell="J15" sqref="J15"/>
    </sheetView>
  </sheetViews>
  <sheetFormatPr baseColWidth="10" defaultColWidth="11.44140625" defaultRowHeight="14.7"/>
  <cols>
    <col min="1" max="1" width="19.109375" style="1" customWidth="1"/>
    <col min="2" max="2" width="23.5546875" style="1" customWidth="1"/>
    <col min="3" max="3" width="17.109375" style="1" customWidth="1"/>
    <col min="4" max="4" width="21.33203125" style="1" customWidth="1"/>
    <col min="5" max="5" width="22.33203125" style="1" customWidth="1"/>
    <col min="6" max="6" width="22.6640625" style="1" customWidth="1"/>
    <col min="7" max="7" width="22.5546875" style="1" customWidth="1"/>
    <col min="8" max="8" width="14.88671875" style="1" customWidth="1"/>
    <col min="9" max="9" width="21.88671875" style="1" customWidth="1"/>
    <col min="10" max="10" width="17.5546875" style="1" customWidth="1"/>
    <col min="11" max="11" width="15.6640625" style="1" customWidth="1"/>
    <col min="12" max="12" width="16.109375" style="1" customWidth="1"/>
    <col min="13" max="13" width="22.88671875" style="1" customWidth="1"/>
    <col min="14" max="14" width="17.6640625" style="1" customWidth="1"/>
    <col min="15" max="15" width="17.44140625" style="1" customWidth="1"/>
    <col min="16" max="16" width="14.88671875" style="1" customWidth="1"/>
    <col min="17" max="16384" width="11.44140625" style="1"/>
  </cols>
  <sheetData>
    <row r="1" spans="1:14">
      <c r="A1" s="28" t="s">
        <v>12</v>
      </c>
      <c r="B1" s="50">
        <v>25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>
      <c r="A2" s="30" t="s">
        <v>11</v>
      </c>
      <c r="B2" s="51">
        <v>5.0999999999999996</v>
      </c>
      <c r="C2" s="31" t="s">
        <v>10</v>
      </c>
      <c r="D2" s="46">
        <f>((B2/1000)/E2)*1000</f>
        <v>5.0999999999999996</v>
      </c>
      <c r="E2" s="45">
        <v>1</v>
      </c>
      <c r="F2" s="4"/>
      <c r="G2" s="5"/>
      <c r="H2" s="4"/>
      <c r="I2" s="4"/>
      <c r="L2" s="6"/>
    </row>
    <row r="3" spans="1:14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>
      <c r="A6" s="30" t="s">
        <v>7</v>
      </c>
      <c r="B6" s="34">
        <f>B2/B3</f>
        <v>4.2085110947905228E-2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>
      <c r="A7" s="30" t="s">
        <v>13</v>
      </c>
      <c r="B7" s="34">
        <f>B6/B1</f>
        <v>1.683404437916209E-3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>
      <c r="A8" s="30"/>
      <c r="B8" s="31"/>
      <c r="C8" s="31"/>
      <c r="D8" s="31"/>
      <c r="E8" s="33"/>
      <c r="F8" s="4"/>
      <c r="G8" s="4"/>
      <c r="H8" s="4"/>
      <c r="I8" s="4"/>
    </row>
    <row r="9" spans="1:14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>
      <c r="A10" s="30"/>
      <c r="B10" s="31"/>
      <c r="C10" s="31"/>
      <c r="D10" s="31"/>
      <c r="E10" s="33"/>
      <c r="G10" s="2" t="s">
        <v>33</v>
      </c>
      <c r="H10" s="60" t="s">
        <v>42</v>
      </c>
      <c r="I10" s="59">
        <v>16</v>
      </c>
      <c r="J10" s="58" t="s">
        <v>34</v>
      </c>
    </row>
    <row r="11" spans="1:14">
      <c r="A11" s="30" t="s">
        <v>17</v>
      </c>
      <c r="B11" s="31">
        <v>2</v>
      </c>
      <c r="C11" s="24" t="s">
        <v>3</v>
      </c>
      <c r="D11" s="31"/>
      <c r="E11" s="33"/>
    </row>
    <row r="12" spans="1:14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f>H16</f>
        <v>639</v>
      </c>
      <c r="I13" s="1" t="s">
        <v>21</v>
      </c>
    </row>
    <row r="14" spans="1:14">
      <c r="A14" s="35">
        <v>4</v>
      </c>
      <c r="B14" s="34">
        <f>B11*C14</f>
        <v>4.0000000000000003E-5</v>
      </c>
      <c r="C14" s="65">
        <f>$H$37*A14</f>
        <v>2.0000000000000002E-5</v>
      </c>
      <c r="D14" s="63">
        <f>($B$9*B14)/$B$7</f>
        <v>0.23761372549019613</v>
      </c>
      <c r="E14" s="20"/>
    </row>
    <row r="15" spans="1:14">
      <c r="A15" s="35">
        <v>6</v>
      </c>
      <c r="B15" s="34">
        <f>$B$11*C15</f>
        <v>6.0000000000000008E-5</v>
      </c>
      <c r="C15" s="65">
        <f>$H$37*A15</f>
        <v>3.0000000000000004E-5</v>
      </c>
      <c r="D15" s="63">
        <f>($B$9*B15)/$B$7</f>
        <v>0.35642058823529421</v>
      </c>
      <c r="E15" s="20"/>
    </row>
    <row r="16" spans="1:14">
      <c r="A16" s="35">
        <v>8</v>
      </c>
      <c r="B16" s="34">
        <f>$B$11*C16</f>
        <v>8.0000000000000007E-5</v>
      </c>
      <c r="C16" s="65">
        <f>$H$37*A16</f>
        <v>4.0000000000000003E-5</v>
      </c>
      <c r="D16" s="63">
        <f>($B$9*B16)/$B$7</f>
        <v>0.47522745098039226</v>
      </c>
      <c r="E16" s="20"/>
      <c r="F16" s="16"/>
      <c r="G16" s="42" t="s">
        <v>20</v>
      </c>
      <c r="H16" s="53">
        <v>639</v>
      </c>
      <c r="I16" s="14" t="s">
        <v>21</v>
      </c>
    </row>
    <row r="17" spans="1:10">
      <c r="A17" s="35">
        <v>10</v>
      </c>
      <c r="B17" s="34">
        <f>$B$11*C17</f>
        <v>1E-4</v>
      </c>
      <c r="C17" s="65">
        <f>$H$37*A17</f>
        <v>5.0000000000000002E-5</v>
      </c>
      <c r="D17" s="63">
        <f>($B$9*B17)/$B$7</f>
        <v>0.59403431372549031</v>
      </c>
      <c r="E17" s="20"/>
      <c r="F17" s="16"/>
      <c r="G17" s="2" t="s">
        <v>22</v>
      </c>
      <c r="H17" s="39">
        <v>150000</v>
      </c>
      <c r="I17" s="16" t="s">
        <v>23</v>
      </c>
    </row>
    <row r="18" spans="1:10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1.6632960784313728</v>
      </c>
      <c r="E20" s="16"/>
      <c r="G20" s="17"/>
      <c r="I20" s="54"/>
    </row>
    <row r="21" spans="1:10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1.9999999999999999E-6</v>
      </c>
      <c r="I21" s="54" t="s">
        <v>5</v>
      </c>
    </row>
    <row r="22" spans="1:10">
      <c r="A22" s="17"/>
      <c r="E22" s="16"/>
      <c r="G22" s="15" t="s">
        <v>27</v>
      </c>
      <c r="H22" s="55">
        <v>5.0000000000000004E-6</v>
      </c>
      <c r="I22" s="54" t="s">
        <v>5</v>
      </c>
    </row>
    <row r="23" spans="1:10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>
      <c r="A25" s="15"/>
      <c r="B25" s="2"/>
      <c r="C25" s="2"/>
      <c r="D25" s="2"/>
      <c r="E25" s="2"/>
      <c r="F25" s="15" t="s">
        <v>11</v>
      </c>
      <c r="G25" s="44">
        <v>5</v>
      </c>
      <c r="H25" s="1" t="s">
        <v>10</v>
      </c>
      <c r="I25" s="46">
        <f>((G25/1000)/J25)*1000</f>
        <v>5</v>
      </c>
      <c r="J25" s="45">
        <v>1</v>
      </c>
    </row>
    <row r="26" spans="1:10">
      <c r="A26" s="15"/>
      <c r="B26" s="2"/>
      <c r="C26" s="2"/>
      <c r="D26" s="2"/>
      <c r="E26" s="2"/>
      <c r="F26" s="15" t="s">
        <v>9</v>
      </c>
      <c r="G26" s="40">
        <v>416.27</v>
      </c>
      <c r="H26" s="1" t="s">
        <v>8</v>
      </c>
      <c r="J26" s="16"/>
    </row>
    <row r="27" spans="1:10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40</v>
      </c>
      <c r="J27" s="38"/>
    </row>
    <row r="28" spans="1:10">
      <c r="A28" s="15"/>
      <c r="B28" s="2"/>
      <c r="C28" s="2"/>
      <c r="D28" s="2"/>
      <c r="E28" s="2"/>
      <c r="F28" s="30"/>
      <c r="G28" s="31"/>
      <c r="H28" s="31"/>
      <c r="J28" s="14"/>
    </row>
    <row r="29" spans="1:10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>
      <c r="A30" s="15"/>
      <c r="B30" s="2"/>
      <c r="C30" s="2"/>
      <c r="D30" s="2"/>
      <c r="E30" s="2"/>
      <c r="F30" s="23" t="s">
        <v>7</v>
      </c>
      <c r="G30" s="18">
        <f>(G25*$G$27)/G26</f>
        <v>1.2011434886011484E-2</v>
      </c>
      <c r="H30" s="18" t="s">
        <v>6</v>
      </c>
      <c r="I30" s="18"/>
      <c r="J30" s="19"/>
    </row>
    <row r="31" spans="1:10">
      <c r="A31" s="15"/>
      <c r="B31" s="2"/>
      <c r="C31" s="2"/>
      <c r="D31" s="2"/>
      <c r="E31" s="2"/>
      <c r="F31" s="23" t="s">
        <v>13</v>
      </c>
      <c r="G31" s="18">
        <f>G30/G24</f>
        <v>1.2011434886011485E-3</v>
      </c>
      <c r="H31" s="18" t="s">
        <v>5</v>
      </c>
      <c r="I31" s="18"/>
      <c r="J31" s="19"/>
    </row>
    <row r="32" spans="1:10">
      <c r="A32" s="15"/>
      <c r="B32" s="2"/>
      <c r="C32" s="2"/>
      <c r="D32" s="2"/>
      <c r="E32" s="2"/>
      <c r="F32" s="15" t="s">
        <v>39</v>
      </c>
      <c r="G32" s="39">
        <v>25</v>
      </c>
      <c r="H32" s="1" t="s">
        <v>1</v>
      </c>
      <c r="I32" s="18"/>
      <c r="J32" s="16"/>
    </row>
    <row r="33" spans="1:10">
      <c r="A33" s="15"/>
      <c r="B33" s="2"/>
      <c r="C33" s="2"/>
      <c r="D33" s="2"/>
      <c r="E33" s="2"/>
      <c r="F33" s="17"/>
      <c r="J33" s="16"/>
    </row>
    <row r="34" spans="1:10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>
      <c r="A35" s="15"/>
      <c r="B35" s="2"/>
      <c r="C35" s="2"/>
      <c r="D35" s="2"/>
      <c r="E35" s="2"/>
      <c r="F35" s="17"/>
      <c r="J35" s="16"/>
    </row>
    <row r="36" spans="1:10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>
      <c r="A37" s="2"/>
      <c r="B37" s="2"/>
      <c r="C37" s="2"/>
      <c r="D37" s="2"/>
      <c r="E37" s="2"/>
      <c r="F37" s="26"/>
      <c r="G37" s="41">
        <f>$G$34*H37</f>
        <v>1.0000000000000001E-5</v>
      </c>
      <c r="H37" s="62">
        <f>H22</f>
        <v>5.0000000000000004E-6</v>
      </c>
      <c r="I37" s="11">
        <f>H37*1000</f>
        <v>5.0000000000000001E-3</v>
      </c>
      <c r="J37" s="27">
        <f>($G$32*G37)/$G$31</f>
        <v>0.20813499999999996</v>
      </c>
    </row>
    <row r="38" spans="1:10">
      <c r="A38" s="2"/>
      <c r="B38" s="2"/>
      <c r="C38" s="2"/>
      <c r="D38" s="2"/>
      <c r="E38" s="2"/>
      <c r="F38" s="26"/>
      <c r="G38" s="11"/>
      <c r="H38" s="11"/>
      <c r="J38" s="20"/>
    </row>
    <row r="39" spans="1:10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287867</xdr:colOff>
                <xdr:row>6</xdr:row>
                <xdr:rowOff>67733</xdr:rowOff>
              </from>
              <to>
                <xdr:col>4</xdr:col>
                <xdr:colOff>905933</xdr:colOff>
                <xdr:row>10</xdr:row>
                <xdr:rowOff>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6" r:id="rId6">
          <objectPr defaultSize="0" r:id="rId7">
            <anchor moveWithCells="1">
              <from>
                <xdr:col>8</xdr:col>
                <xdr:colOff>304800</xdr:colOff>
                <xdr:row>27</xdr:row>
                <xdr:rowOff>160867</xdr:rowOff>
              </from>
              <to>
                <xdr:col>9</xdr:col>
                <xdr:colOff>770467</xdr:colOff>
                <xdr:row>33</xdr:row>
                <xdr:rowOff>143933</xdr:rowOff>
              </to>
            </anchor>
          </objectPr>
        </oleObject>
      </mc:Choice>
      <mc:Fallback>
        <oleObject progId="ChemDraw.Document.6.0" shapeId="205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2023-08-21T07:26:27Z</dcterms:modified>
</cp:coreProperties>
</file>