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642225B0-BC6B-4983-8405-6224B88C039A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EM-353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<sst xmlns="http://schemas.openxmlformats.org/spreadsheetml/2006/main" count="66" uniqueCount="45">
  <si>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</si>
  <si>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</si>
  <si>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</si>
  <si>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</si>
  <si>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</si>
  <si>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</si>
  <si>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</si>
  <si>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</si>
  <si>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</si>
  <si>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</si>
  <si>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</si>
  <si>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</si>
  <si>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</si>
  <si>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</si>
  <si>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</si>
  <si>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</si>
  <si>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</si>
  <si>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</si>
  <si>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</si>
  <si>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</si>
  <si>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</si>
  <si>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</si>
  <si>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</si>
  <si>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</si>
  <si>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</si>
  <si>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</si>
  <si>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</si>
  <si>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</si>
  <si>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</si>
  <si>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</si>
  <si>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</si>
  <si>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</si>
  <si>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</si>
  <si>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</si>
  <si>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AEM-</t>
  </si>
  <si>
    <t>-SF</t>
  </si>
  <si>
    <t>Lösungsmittel:</t>
  </si>
  <si>
    <t>Reinheit</t>
  </si>
  <si>
    <t>c Anion vor SF [mol/L]]</t>
  </si>
  <si>
    <t>Messwellenlänge:</t>
  </si>
  <si>
    <t>Zielvolumen Elektrophil</t>
  </si>
  <si>
    <t>See AEM-351</t>
  </si>
  <si>
    <t>3M-Py</t>
  </si>
  <si>
    <t>pNMe2-Me</t>
  </si>
  <si>
    <t>DCM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</si>
</sst>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  <xf numFmtId="0" fontId="1" fillId="6" borderId="7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1390650</xdr:colOff>
          <xdr:row>5</xdr:row>
          <xdr:rowOff>38100</xdr:rowOff>
        </xdr:from>
        <xdr:to>
          <xdr:col>4</xdr:col>
          <xdr:colOff>590550</xdr:colOff>
          <xdr:row>8</xdr:row>
          <xdr:rowOff>161925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962025</xdr:colOff>
          <xdr:row>26</xdr:row>
          <xdr:rowOff>180975</xdr:rowOff>
        </xdr:from>
        <xdr:to>
          <xdr:col>9</xdr:col>
          <xdr:colOff>1028700</xdr:colOff>
          <xdr:row>35</xdr:row>
          <xdr:rowOff>85725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H13" sqref="H13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22.5</v>
      </c>
      <c r="C2" s="31" t="s">
        <v>10</v>
      </c>
      <c r="D2" s="46">
        <f>((B2/1000)/E2)*1000</f>
        <v>22.5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42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0.18566960712311131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3.7133921424622261E-2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34</v>
      </c>
      <c r="I10" s="59">
        <v>353</v>
      </c>
      <c r="J10" s="58" t="s">
        <v>35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36</v>
      </c>
      <c r="H12" s="39" t="s">
        <v>44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39</v>
      </c>
      <c r="H13" s="1">
        <f>H16</f>
        <v>490</v>
      </c>
      <c r="I13" s="1" t="s">
        <v>21</v>
      </c>
    </row>
    <row r="14" spans="1:14">
      <c r="A14" s="35">
        <v>0</v>
      </c>
      <c r="B14" s="34">
        <f>B11*C14</f>
        <v>0</v>
      </c>
      <c r="C14" s="11">
        <f>$H$37*A14</f>
        <v>0</v>
      </c>
      <c r="D14" s="63">
        <f>($B$9*B14)/$B$7</f>
        <v>0</v>
      </c>
      <c r="E14" s="20"/>
    </row>
    <row r="15" spans="1:14">
      <c r="A15" s="35">
        <v>0</v>
      </c>
      <c r="B15" s="34">
        <f>$B$11*C15</f>
        <v>0</v>
      </c>
      <c r="C15" s="11">
        <f>$H$37*A15</f>
        <v>0</v>
      </c>
      <c r="D15" s="63">
        <f>($B$9*B15)/$B$7</f>
        <v>0</v>
      </c>
      <c r="E15" s="20"/>
    </row>
    <row r="16" spans="1:14" ht="15">
      <c r="A16" s="35">
        <v>0</v>
      </c>
      <c r="B16" s="34">
        <f>$B$11*C16</f>
        <v>0</v>
      </c>
      <c r="C16" s="11">
        <f>$H$37*A16</f>
        <v>0</v>
      </c>
      <c r="D16" s="63">
        <f>($B$9*B16)/$B$7</f>
        <v>0</v>
      </c>
      <c r="E16" s="20"/>
      <c r="F16" s="16"/>
      <c r="G16" s="42" t="s">
        <v>20</v>
      </c>
      <c r="H16" s="53">
        <v>490</v>
      </c>
      <c r="I16" s="14" t="s">
        <v>21</v>
      </c>
    </row>
    <row r="17" spans="1:10" ht="15">
      <c r="A17" s="35">
        <v>0</v>
      </c>
      <c r="B17" s="34">
        <f>$B$11*C17</f>
        <v>0</v>
      </c>
      <c r="C17" s="11">
        <f>$H$37*A17</f>
        <v>0</v>
      </c>
      <c r="D17" s="63">
        <f>($B$9*B17)/$B$7</f>
        <v>0</v>
      </c>
      <c r="E17" s="20"/>
      <c r="F17" s="16"/>
      <c r="G17" s="2" t="s">
        <v>22</v>
      </c>
      <c r="H17" s="39">
        <v>43800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0.8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0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1.8264840182648402E-5</v>
      </c>
      <c r="I21" s="54" t="s">
        <v>5</v>
      </c>
    </row>
    <row r="22" spans="1:10" ht="15">
      <c r="A22" s="17"/>
      <c r="E22" s="16"/>
      <c r="G22" s="15" t="s">
        <v>27</v>
      </c>
      <c r="H22" s="55">
        <v>2.0000000000000002E-5</v>
      </c>
      <c r="I22" s="54" t="s">
        <v>5</v>
      </c>
    </row>
    <row r="23" spans="1:10" ht="15">
      <c r="A23" s="21"/>
      <c r="B23" s="65" t="s">
        <v>41</v>
      </c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14.6</v>
      </c>
      <c r="H25" s="1" t="s">
        <v>10</v>
      </c>
      <c r="I25" s="46">
        <f>((G25/1000)/J25)*1000</f>
        <v>14.6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253.345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37</v>
      </c>
      <c r="G27" s="1">
        <v>1</v>
      </c>
      <c r="I27" s="38" t="s">
        <v>43</v>
      </c>
      <c r="J27" s="38">
        <v>-16.36</v>
      </c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5.7628924983717855E-2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5.7628924983717852E-3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40</v>
      </c>
      <c r="G32" s="39">
        <v>25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38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4.0000000000000003E-5</v>
      </c>
      <c r="H37" s="62">
        <f>H22</f>
        <v>2.0000000000000002E-5</v>
      </c>
      <c r="I37" s="11">
        <f>H37*1000</f>
        <v>0.02</v>
      </c>
      <c r="J37" s="27">
        <f>($G$32*G37)/$G$31</f>
        <v>0.17352397260273975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3</xdr:col>
                <xdr:colOff>1390650</xdr:colOff>
                <xdr:row>5</xdr:row>
                <xdr:rowOff>38100</xdr:rowOff>
              </from>
              <to>
                <xdr:col>4</xdr:col>
                <xdr:colOff>590550</xdr:colOff>
                <xdr:row>8</xdr:row>
                <xdr:rowOff>161925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5" r:id="rId6">
          <objectPr defaultSize="0" r:id="rId7">
            <anchor moveWithCells="1">
              <from>
                <xdr:col>8</xdr:col>
                <xdr:colOff>962025</xdr:colOff>
                <xdr:row>26</xdr:row>
                <xdr:rowOff>180975</xdr:rowOff>
              </from>
              <to>
                <xdr:col>9</xdr:col>
                <xdr:colOff>1028700</xdr:colOff>
                <xdr:row>35</xdr:row>
                <xdr:rowOff>85725</xdr:rowOff>
              </to>
            </anchor>
          </objectPr>
        </oleObject>
      </mc:Choice>
      <mc:Fallback>
        <oleObject progId="ChemDraw.Document.6.0" shapeId="2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AEM-353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2023-08-20T17:24:14Z</dcterms:modified>
</cp:coreProperties>
</file>