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ppad\Desktop\Dissertation\data_package\literature_analysis\database_download\"/>
    </mc:Choice>
  </mc:AlternateContent>
  <bookViews>
    <workbookView xWindow="360" yWindow="270" windowWidth="14940" windowHeight="9150"/>
  </bookViews>
  <sheets>
    <sheet name="savedrecs" sheetId="1" r:id="rId1"/>
  </sheets>
  <calcPr calcId="162913"/>
</workbook>
</file>

<file path=xl/calcChain.xml><?xml version="1.0" encoding="utf-8"?>
<calcChain xmlns="http://schemas.openxmlformats.org/spreadsheetml/2006/main">
  <c r="BF2" i="1" l="1"/>
  <c r="BT2" i="1"/>
  <c r="BF3" i="1"/>
  <c r="BT3" i="1"/>
  <c r="BF4" i="1"/>
  <c r="BT4" i="1"/>
  <c r="BF5" i="1"/>
  <c r="BT5" i="1"/>
  <c r="BF6" i="1"/>
  <c r="BT6" i="1"/>
  <c r="BF7" i="1"/>
  <c r="BT7" i="1"/>
  <c r="BF8" i="1"/>
  <c r="BT8" i="1"/>
  <c r="BF9" i="1"/>
  <c r="BT9" i="1"/>
  <c r="BF10" i="1"/>
  <c r="BT10" i="1"/>
  <c r="BF11" i="1"/>
  <c r="BT11" i="1"/>
  <c r="BF12" i="1"/>
  <c r="BT12" i="1"/>
  <c r="BF13" i="1"/>
  <c r="BT13" i="1"/>
  <c r="BF14" i="1"/>
  <c r="BT14" i="1"/>
  <c r="BF15" i="1"/>
  <c r="BT15" i="1"/>
  <c r="BF16" i="1"/>
  <c r="BT16" i="1"/>
  <c r="BF17" i="1"/>
  <c r="BT17" i="1"/>
  <c r="BF18" i="1"/>
  <c r="BT18" i="1"/>
  <c r="BF19" i="1"/>
  <c r="BT19" i="1"/>
  <c r="BF20" i="1"/>
  <c r="BT20" i="1"/>
  <c r="BF21" i="1"/>
  <c r="BT21" i="1"/>
  <c r="BF22" i="1"/>
  <c r="BT22" i="1"/>
  <c r="BF23" i="1"/>
  <c r="BT23" i="1"/>
  <c r="BF24" i="1"/>
  <c r="BT24" i="1"/>
  <c r="BF25" i="1"/>
  <c r="BT25" i="1"/>
  <c r="BF26" i="1"/>
  <c r="BT26" i="1"/>
  <c r="BF27" i="1"/>
  <c r="BT27" i="1"/>
  <c r="BF28" i="1"/>
  <c r="BT28" i="1"/>
  <c r="BF29" i="1"/>
  <c r="BT29" i="1"/>
  <c r="BF30" i="1"/>
  <c r="BT30" i="1"/>
  <c r="BF31" i="1"/>
  <c r="BT31" i="1"/>
  <c r="BF32" i="1"/>
  <c r="BT32" i="1"/>
  <c r="BF33" i="1"/>
  <c r="BT33" i="1"/>
  <c r="BF34" i="1"/>
  <c r="BT34" i="1"/>
  <c r="BF35" i="1"/>
  <c r="BT35" i="1"/>
  <c r="BF36" i="1"/>
  <c r="BT36" i="1"/>
  <c r="BF37" i="1"/>
  <c r="BT37" i="1"/>
  <c r="BF38" i="1"/>
  <c r="BT38" i="1"/>
  <c r="BF39" i="1"/>
  <c r="BT39" i="1"/>
  <c r="BF40" i="1"/>
  <c r="BT40" i="1"/>
  <c r="BF41" i="1"/>
  <c r="BT41" i="1"/>
  <c r="BF42" i="1"/>
  <c r="BT42" i="1"/>
  <c r="BF43" i="1"/>
  <c r="BT43" i="1"/>
  <c r="BF44" i="1"/>
  <c r="BT44" i="1"/>
  <c r="BF45" i="1"/>
  <c r="BT45" i="1"/>
  <c r="BF46" i="1"/>
  <c r="BT46" i="1"/>
  <c r="BF47" i="1"/>
  <c r="BT47" i="1"/>
  <c r="BF48" i="1"/>
  <c r="BT48" i="1"/>
  <c r="BF49" i="1"/>
  <c r="BT49" i="1"/>
  <c r="BF50" i="1"/>
  <c r="BT50" i="1"/>
  <c r="BF51" i="1"/>
  <c r="BT51" i="1"/>
  <c r="BF52" i="1"/>
  <c r="BT52" i="1"/>
  <c r="BF53" i="1"/>
  <c r="BT53" i="1"/>
  <c r="BF54" i="1"/>
  <c r="BT54" i="1"/>
  <c r="BF55" i="1"/>
  <c r="BT55" i="1"/>
  <c r="BF56" i="1"/>
  <c r="BT56" i="1"/>
</calcChain>
</file>

<file path=xl/sharedStrings.xml><?xml version="1.0" encoding="utf-8"?>
<sst xmlns="http://schemas.openxmlformats.org/spreadsheetml/2006/main" count="3294" uniqueCount="1185">
  <si>
    <t>Publication Type</t>
  </si>
  <si>
    <t>Authors</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</si>
  <si>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</si>
  <si>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</si>
  <si>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</si>
  <si>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</si>
  <si>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</si>
  <si>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</si>
  <si>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</si>
  <si>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</si>
  <si>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</si>
  <si>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</si>
  <si>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</si>
  <si>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</si>
  <si>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</si>
  <si>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</si>
  <si>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</si>
  <si>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</si>
  <si>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</si>
  <si>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</si>
  <si>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</si>
  <si>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</si>
  <si>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</si>
  <si>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</si>
  <si>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</si>
  <si>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</si>
  <si>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</si>
  <si>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</si>
  <si>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</si>
  <si>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</si>
  <si>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</si>
  <si>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</si>
  <si>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</si>
  <si>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</si>
  <si>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</si>
  <si>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</si>
  <si>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</si>
  <si>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</si>
  <si>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</si>
  <si>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</si>
  <si>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</si>
  <si>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</si>
  <si>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</si>
  <si>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</si>
  <si>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</si>
  <si>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</si>
  <si>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</si>
  <si>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</si>
  <si>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</si>
  <si>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</si>
  <si>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</si>
  <si>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</si>
  <si>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</si>
  <si>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</si>
  <si>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</si>
  <si>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</si>
  <si>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</si>
  <si>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</si>
  <si>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</si>
  <si>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</si>
  <si>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</si>
  <si>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</si>
  <si>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</si>
  <si>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</si>
  <si>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</si>
  <si>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</si>
  <si>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</si>
  <si>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</si>
  <si>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</si>
  <si>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</si>
  <si>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</si>
  <si>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</si>
  <si>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</si>
  <si>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Xu, LC; Ma, XD; Liu, KM; Duan, XF</t>
  </si>
  <si>
    <t/>
  </si>
  <si>
    <t>Xu, Li-Chen; Ma, Xiao-Di; Liu, Kun-Ming; Duan, Xin-Fang</t>
  </si>
  <si>
    <t>Chemo- and Regioselective Alkylation of Pyridine N-Oxides with Titanacyclopropanes</t>
  </si>
  <si>
    <t>ORGANIC LETTERS</t>
  </si>
  <si>
    <t>English</t>
  </si>
  <si>
    <t>Article</t>
  </si>
  <si>
    <t>GRIGNARD-REAGENTS; CARBOXYLIC ESTERS; CYCLOPROPANATION; FUNCTIONALIZATION; CYCLOPROPYLAMINES; HETEROARENES; CHEMISTRY; ARYLATION</t>
  </si>
  <si>
    <t>While titanacyclopropanes are used to react mainly with ester, amide, and cyano to undergo cyclopropanation, herein they react preferentially with pyridine N-oxide to accomplish C2-H alkylation beyond these functionalities with double regioselectivity. After being pyridylated at the less hindered C-Ti bond, the remaining C-Ti bond of titanacyclopropanes can be further functionalized by various electrophiles, allowing facile introduction of complex alkyls onto the C2 of pyridines. Its synthetic potential has been demonstrated by late-stage diversification of drugs.</t>
  </si>
  <si>
    <t>[Xu, Li-Chen; Ma, Xiao-Di; Liu, Kun-Ming; Duan, Xin-Fang] Beijing Normal Univ, Coll Chem, Beijing 100875, Peoples R China</t>
  </si>
  <si>
    <t>Beijing Normal University</t>
  </si>
  <si>
    <t>Duan, XF (corresponding author), Beijing Normal Univ, Coll Chem, Beijing 100875, Peoples R China.</t>
  </si>
  <si>
    <t>xinfangduan@vip.163.com</t>
  </si>
  <si>
    <t>Duan, xinfang/0000-0003-1480-853X</t>
  </si>
  <si>
    <t>National Natural Science Foundation of China [22171026, 21572022, 21372031]; National Natural Science Foundation of China</t>
  </si>
  <si>
    <t>National Natural Science Foundation of China(National Natural Science Foundation of China (NSFC)); National Natural Science Foundation of China(National Natural Science Foundation of China (NSFC))</t>
  </si>
  <si>
    <t>The financial support from the National Natural Science Foundation of China (Grant Nos. 22171026, 21572022, and 21372031) is gratefully acknowledged.</t>
  </si>
  <si>
    <t>AMER CHEMICAL SOC</t>
  </si>
  <si>
    <t>WASHINGTON</t>
  </si>
  <si>
    <t>1155 16TH ST, NW, WASHINGTON, DC 20036 USA</t>
  </si>
  <si>
    <t>1523-7060</t>
  </si>
  <si>
    <t>1523-7052</t>
  </si>
  <si>
    <t>ORG LETT</t>
  </si>
  <si>
    <t>Org. Lett.</t>
  </si>
  <si>
    <t>NOV 28</t>
  </si>
  <si>
    <t>10.1021/acs.orglett.3c03469</t>
  </si>
  <si>
    <t>Chemistry, Organic</t>
  </si>
  <si>
    <t>Science Citation Index Expanded (SCI-EXPANDED); Index Chemicus (IC); Current Chemical Reactions (CCR-EXPANDED)</t>
  </si>
  <si>
    <t>Chemistry</t>
  </si>
  <si>
    <t>AX7D8</t>
  </si>
  <si>
    <t>2024-02-19</t>
  </si>
  <si>
    <t>WOS:001121804200001</t>
  </si>
  <si>
    <t>Rosadoni, E; Bombonato, E; Del Vecchio, A; Guariento, S; Ronchi, P; Bellina, F</t>
  </si>
  <si>
    <t>Rosadoni, Elisabetta; Bombonato, Elena; Del Vecchio, Antonio; Guariento, Sara; Ronchi, Paolo; Bellina, Fabio</t>
  </si>
  <si>
    <t>Direct Decarboxylative C-2 Alkylation of Azoles through Minisci-Type Coupling</t>
  </si>
  <si>
    <t>JOURNAL OF ORGANIC CHEMISTRY</t>
  </si>
  <si>
    <t>Article; Early Access</t>
  </si>
  <si>
    <t>H BOND ARYLATIONS; HETEROARENES; HETEROCYCLES; FUNCTIONALIZATION; CATALYST; ALKENES</t>
  </si>
  <si>
    <t>This note discusses the application of a Minisci-type reaction for the direct alkylation of azoles with carboxylic acids as radical precursors. Different reaction conditions were investigated to achieve high yield of the desired products, focusing on acid strength and solvent screening. Moreover, the reactivity of imidazoles with various carboxylic acids was investigated, showing good yield for most cases. The study reveals the potential of this approach for late-stage functionalization in drug discovery.</t>
  </si>
  <si>
    <t>[Rosadoni, Elisabetta; Del Vecchio, Antonio; Bellina, Fabio] Univ Pisa, Dept Chem &amp; Ind Chem, I-56124 Pisa, Italy; [Guariento, Sara; Ronchi, Paolo] Chiesi Farmaceut SpA, Chem Res &amp; Drug Design, I-43122 Parma, Italy; [Bombonato, Elena] Alma Mater Studiorum Univ Bologna, Dept Chem Giacomo Ciamician, I-40126 Bologna, Italy</t>
  </si>
  <si>
    <t>University of Pisa; Chiesi Pharmaceuticals Inc; University of Bologna</t>
  </si>
  <si>
    <t>Bellina, F (corresponding author), Univ Pisa, Dept Chem &amp; Ind Chem, I-56124 Pisa, Italy.;Ronchi, P (corresponding author), Chiesi Farmaceut SpA, Chem Res &amp; Drug Design, I-43122 Parma, Italy.</t>
  </si>
  <si>
    <t>p.ronchi@chiesi.com; fabio.bellina@unipi.it</t>
  </si>
  <si>
    <t>Del Vecchio, Antonio/0000-0001-9759-4420</t>
  </si>
  <si>
    <t>Chiesi Farmaceutici S.p.A.</t>
  </si>
  <si>
    <t>Chiesi Farmaceutici S.p.A.(Chiesi Pharmaceuticals Inc)</t>
  </si>
  <si>
    <t>The authors gratefully acknowledge Chiesi Farmaceutici S.p.A. for the support and the resources provided and Prof. Massimo Marcaccio, Department of Chemistry Giacomo Ciamician, Alma Mater Studiorum - University of Bologna, for the productive discussion on the subject.</t>
  </si>
  <si>
    <t>0022-3263</t>
  </si>
  <si>
    <t>1520-6904</t>
  </si>
  <si>
    <t>J ORG CHEM</t>
  </si>
  <si>
    <t>J. Org. Chem.</t>
  </si>
  <si>
    <t>2023 SEP 20</t>
  </si>
  <si>
    <t>10.1021/acs.joc.3c01625</t>
  </si>
  <si>
    <t>SEP 2023</t>
  </si>
  <si>
    <t>T5WP9</t>
  </si>
  <si>
    <t>WOS:001070012200001</t>
  </si>
  <si>
    <t>Kang, HYT; Tan, LD; Han, JT; Huang, CY; Su, H; Kavun, A; Li, CJ</t>
  </si>
  <si>
    <t>Kang, Hyotaik; Tan, Lida; Han, Jing-Tan; Huang, Chia-Yu; Su, Hui; Kavun, Aleksei; Li, Chao-Jun</t>
  </si>
  <si>
    <t>Acceptorless cross-dehydrogenative coupling for C(sp3)-H heteroarylation mediated by a heterogeneous GaN/ketone photocatalyst/photosensitizer system</t>
  </si>
  <si>
    <t>COMMUNICATIONS CHEMISTRY</t>
  </si>
  <si>
    <t>SP(3) C-H; MINISCI REACTION; GREEN CHEMISTRY; SEMICONDUCTOR PHOTOCATALYSIS; PHOTOSENSITIZER; NITRIDE</t>
  </si>
  <si>
    <t>Alkanes are naturally abundant chemical building blocks that contain plentiful C(sp(3))-H bonds. While inert, the activation of C(sp(3))-H via hydrogen atom abstraction (HAT) stages an appealing approach to generate alkyl radicals. However, prevailing shortcomings include the excessive use of oxidants and alkanes that impede scope. We herein show the use of gallium nitride (GaN) as a non-toxic, recyclable, heterogeneous photocatalyst to enable alkyl C(sp(3))-H in conjunction with the catalytic use of simple photosensitizer, benzophenone, to promote the desired alkyl radical generation. The dual photocatalytic cycle enables cross-dehydrogenative Minisci alkylation under mild and chemical oxidant-free conditions.</t>
  </si>
  <si>
    <t>[Kang, Hyotaik; Tan, Lida; Han, Jing-Tan; Huang, Chia-Yu; Su, Hui; Kavun, Aleksei; Li, Chao-Jun] McGill Univ, FRQNT Ctr Green Chem &amp; Catalysis, Dept Chem, 801 Sherbrooke St W, Montreal, PQ H3A 0B8, Canada</t>
  </si>
  <si>
    <t>McGill University</t>
  </si>
  <si>
    <t>Kang, HYT (corresponding author), McGill Univ, FRQNT Ctr Green Chem &amp; Catalysis, Dept Chem, 801 Sherbrooke St W, Montreal, PQ H3A 0B8, Canada.</t>
  </si>
  <si>
    <t>hyotaik.kang@mail.mcgill.ca</t>
  </si>
  <si>
    <t>Li, Chao-Jun/G-3522-2019</t>
  </si>
  <si>
    <t>Li, Chao-Jun/0000-0002-3859-8824; Kang, Hyotaik/0000-0002-6594-6441; Kavun, Aleksei/0000-0002-4541-6339</t>
  </si>
  <si>
    <t>Canada Research Chair Foundation; Canada Foundation for Innovation; FQRNT Center in Green Chemistry and Catalysis; Natural Sciences and Engineering Research Council of Canada; McGill Sustainability Systems Initiative</t>
  </si>
  <si>
    <t>Canada Research Chair Foundation(Canada Research Chairs); Canada Foundation for Innovation(Canada Foundation for InnovationCGIARSpanish Government); FQRNT Center in Green Chemistry and Catalysis(FQRNT); Natural Sciences and Engineering Research Council of Canada(Natural Sciences and Engineering Research Council of Canada (NSERC)CGIAR); McGill Sustainability Systems Initiative</t>
  </si>
  <si>
    <t>We are grateful to the Canada Research Chair Foundation (to C.-J.L.), the Canada Foundation for Innovation, the FQRNT Center in Green Chemistry and Catalysis, the Natural Sciences and Engineering Research Council of Canada, and the McGill Sustainability Systems Initiative for supporting our research. The authors want to thank Dr. Robin Stein for NMR and EPR, Mr. Nadim Saade and Dr. Alexander Wahba on HRMS. We would also like to thank our group members for their discussions and advice in the editing of the manuscript.</t>
  </si>
  <si>
    <t>NATURE PORTFOLIO</t>
  </si>
  <si>
    <t>BERLIN</t>
  </si>
  <si>
    <t>HEIDELBERGER PLATZ 3, BERLIN, 14197, GERMANY</t>
  </si>
  <si>
    <t>2399-3669</t>
  </si>
  <si>
    <t>COMMUN CHEM</t>
  </si>
  <si>
    <t>Comm. Chem.</t>
  </si>
  <si>
    <t>SEP 1</t>
  </si>
  <si>
    <t>10.1038/s42004-023-00947-w</t>
  </si>
  <si>
    <t>Chemistry, Multidisciplinary</t>
  </si>
  <si>
    <t>Science Citation Index Expanded (SCI-EXPANDED)</t>
  </si>
  <si>
    <t>R1IL6</t>
  </si>
  <si>
    <t>gold, Green Published</t>
  </si>
  <si>
    <t>WOS:001061947000002</t>
  </si>
  <si>
    <t>Liu, XG; Sun, XB; Wang, WL; Tian, M; Chen, YW; Zou, CH; Yu, MW</t>
  </si>
  <si>
    <t>Liu, Xiguang; Sun, Xiangbin; Wang, Weili; Tian, Miao; Chen, Yiwen; Zou, Chunhui; Yu, Mingwu</t>
  </si>
  <si>
    <t>Light, metal-free regioselective C6-H alkylation of purines and purine nucleosides with alcohols</t>
  </si>
  <si>
    <t>JOURNAL OF HETEROCYCLIC CHEMISTRY</t>
  </si>
  <si>
    <t>CROSS-COUPLING REACTIONS; CARBOXYLIC-ACIDS; CYTOSTATIC ACTIVITY; EFFICIENT SYNTHESIS; SUBSTRATE ACTIVITY; N-HETEROARENES; NEBULARINE; 6-METHYLPURINE; BASES; ANALOGS</t>
  </si>
  <si>
    <t>A metal-, light-free radical alkylation reaction of purines and nucleosides has been achieved with readily available alcohols (1 degrees, 2 degrees, 3 degrees) as the alkyl radical sources enabled by oxalates, which does not need any catalysts, N-2 protection, and protecting groups. Although there are three potential active C(sp(2))-H bonds and four interferential nitrogen atoms in the purine motif, the reaction still shows excellent regioselectivity at C-6-H position and does not face multialkylation problem. Besides, this approach shows broad functional groups tolerance and is scalable to the gram level, which can be applied to late-stage C-H alkylation of purine to synthesize 6-cyclopentyl nebularine with anti-CEM activity, thus demonstrating its utility.</t>
  </si>
  <si>
    <t>[Liu, Xiguang; Sun, Xiangbin; Wang, Weili; Chen, Yiwen; Zou, Chunhui; Yu, Mingwu] Ludong Univ, Sch Chem &amp; Mat Sci, Yantai, Peoples R China; [Tian, Miao] Yantai Univ Yantai, Coll Chem &amp; Chem Engn, Yantai, Peoples R China; [Yu, Mingwu] Ludong Univ, Sch Chem &amp; Mat Sci, Yantai 264025, Peoples R China</t>
  </si>
  <si>
    <t>Ludong University; Yantai University; Ludong University</t>
  </si>
  <si>
    <t>Yu, MW (corresponding author), Ludong Univ, Sch Chem &amp; Mat Sci, Yantai 264025, Peoples R China.</t>
  </si>
  <si>
    <t>ymw2007@163.com</t>
  </si>
  <si>
    <t>Sun, Xiangbin/0009-0002-8059-2706; Yu, Mingwu/0000-0002-1799-6452; wang, weili/0000-0003-0753-2010</t>
  </si>
  <si>
    <t>Natural Science Foundation of Shandong Province [ZR2019BB043]; National Natural Science Foundation of China [21901098]</t>
  </si>
  <si>
    <t>Natural Science Foundation of Shandong Province(Natural Science Foundation of Shandong Province); National Natural Science Foundation of China(National Natural Science Foundation of China (NSFC))</t>
  </si>
  <si>
    <t>ACKNOWLEDGMENTS We are grateful to the Natural Science Foundation of Shandong Province (ZR2019BB043) and National Natural Science Foundation of China (21901098) and for financial support.</t>
  </si>
  <si>
    <t>WILEY</t>
  </si>
  <si>
    <t>HOBOKEN</t>
  </si>
  <si>
    <t>111 RIVER ST, HOBOKEN 07030-5774, NJ USA</t>
  </si>
  <si>
    <t>0022-152X</t>
  </si>
  <si>
    <t>1943-5193</t>
  </si>
  <si>
    <t>J HETEROCYCLIC CHEM</t>
  </si>
  <si>
    <t>J. Heterocycl. Chem.</t>
  </si>
  <si>
    <t>2023 JUL</t>
  </si>
  <si>
    <t>10.1002/jhet.4659</t>
  </si>
  <si>
    <t>APR 2023</t>
  </si>
  <si>
    <t>L2DJ1</t>
  </si>
  <si>
    <t>Bronze</t>
  </si>
  <si>
    <t>WOS:000972871200001</t>
  </si>
  <si>
    <t>Liu, G; Mu, XF; Tian, M; Wang, WL; Zou, CH; Chen, YW; Yu, MW</t>
  </si>
  <si>
    <t>Liu, Gang; Mu, Xianfeng; Tian, Miao; Wang, Weili; Zou, Chunhui; Chen, Yiwen; Yu, Mingwu</t>
  </si>
  <si>
    <t>Metal-Free, Light-Mediated, Site-Specific, Radical C6-H Alkylation of Purines with Alcohols Intervened by Oxalates without Catalysts</t>
  </si>
  <si>
    <t>EUROPEAN JOURNAL OF ORGANIC CHEMISTRY</t>
  </si>
  <si>
    <t>alcohol; alkylation; light; purine; regioselectivity</t>
  </si>
  <si>
    <t>CROSS-COUPLING REACTIONS; EFFICIENT SYNTHESIS; CYTOSTATIC ACTIVITY; NUCLEOSIDES; BASES; NEBULARINE; 6-ARYLPURINE; METHANOL</t>
  </si>
  <si>
    <t>Herein, we report the development of a radical deoxy-functionalization strategy for the direct C-H alkylation of purines and purine nucleosides with alcohols (1 degrees, 2 degrees, 3 degrees) intervened by oxalates under 12 W blue LED irradiation. The reaction shows high regioselectivity at C6-H position of purine and is suitable for N9-, N7-substitued purines. The process accommodates purines and alcohols to deliver a wide range of products (31 examples) in 41-91 % yields, which avoids transition metal catalysts and organometallic reagents, and is not sensitive to moisture and air. Besides, the mild protocol displays broad functional groups tolerance and is easily up scalable to gram scale and can be used for late-stage C-H alkylation of purine to synthesize pharmaceutical 6-cyclopentyl nebularine with anti-CEM activity or natural d-menthol modification.</t>
  </si>
  <si>
    <t>[Liu, Gang; Mu, Xianfeng; Wang, Weili; Zou, Chunhui; Chen, Yiwen; Yu, Mingwu] Ludong Univ, Sch Chem &amp; Mat Sci, Yantai 264025, Shandong, Peoples R China; [Tian, Miao] Yantai Univ, Coll Chem &amp; Chem Engn, Yantai 264025, Shandong, Peoples R China</t>
  </si>
  <si>
    <t>Ludong University; Yantai University</t>
  </si>
  <si>
    <t>Yu, MW (corresponding author), Ludong Univ, Sch Chem &amp; Mat Sci, Yantai 264025, Shandong, Peoples R China.</t>
  </si>
  <si>
    <t>Yu, Mingwu/0000-0002-1799-6452</t>
  </si>
  <si>
    <t>National Natural Science Foundation of China [21901098]; Natural Science Foundation of Shandong Province [ZR2019BB043]</t>
  </si>
  <si>
    <t>National Natural Science Foundation of China(National Natural Science Foundation of China (NSFC)); Natural Science Foundation of Shandong Province(Natural Science Foundation of Shandong Province)</t>
  </si>
  <si>
    <t>Acknowledgments We are grateful for financial support from the National Natural Science Foundation of China (No. 21901098), Natural Science Foundation of Shandong Province (No. ZR2019BB043).</t>
  </si>
  <si>
    <t>WILEY-V C H VERLAG GMBH</t>
  </si>
  <si>
    <t>WEINHEIM</t>
  </si>
  <si>
    <t>POSTFACH 101161, 69451 WEINHEIM, GERMANY</t>
  </si>
  <si>
    <t>1434-193X</t>
  </si>
  <si>
    <t>1099-0690</t>
  </si>
  <si>
    <t>EUR J ORG CHEM</t>
  </si>
  <si>
    <t>Eur. J. Org. Chem.</t>
  </si>
  <si>
    <t>2023 APR 3</t>
  </si>
  <si>
    <t>10.1002/ejoc.202201491</t>
  </si>
  <si>
    <t>FEB 2023</t>
  </si>
  <si>
    <t>H8GF9</t>
  </si>
  <si>
    <t>WOS:000928549700001</t>
  </si>
  <si>
    <t>Tang, L; Lv, G; Cheng, RM; Yang, F; Zhou, QJ</t>
  </si>
  <si>
    <t>Tang, Lin; Lv, Ge; Cheng, Ruimin; Yang, Fang; Zhou, Qiuju</t>
  </si>
  <si>
    <t>Three-Component Perfluoroalkylvinylation of Alkenes Enabled by Dual DBU/Fe Catalysis</t>
  </si>
  <si>
    <t>CHEMISTRY-A EUROPEAN JOURNAL</t>
  </si>
  <si>
    <t>alkenes; halogen bonds; iron catalysts; perfluoroalkylation reactions; radicals</t>
  </si>
  <si>
    <t>ARYL BORONIC ACIDS; IRON CATALYSIS; TRIFLUOROMETHYLATION; PERFLUOROALKYLATION; FLUOROALKYLATION; HYDROSILYLATION; HYDROAMINATION; HYDROBORATION; CYCLIZATION; PHOTOREDOX</t>
  </si>
  <si>
    <t>Herein, a simple and efficient strategy that involves dual 1,8-diazabicyclo[5.4.0]undec-7-ene (DBU)/iron-catalyzed alkene perfluoroalkylvinylation by using perfluoroalkyl iodides and 2-aminonaphthalene-1,4-diones as coupling partners is demonstrated. In terms of the developed catalytic system, various styrenes and aliphatic alkenes are well-tolerated, leading to the accurate preparation of perfluoroalkyl-containing 2-aminonaphthalene-1,4-diones in excellent regioselectivity. Moreover, the protocol can be readily applied in late-stage modifications of natural products and pharmaceuticals. The title reactions are featured by easily accessible and inexpensive catalysts and substrates, broad substrate applicability, and mild reaction conditions. Mechanistic investigations reveal a tandem C-I cleavable alkylation and C-C vinylation enabled by cooperative DBU/iron catalysis.</t>
  </si>
  <si>
    <t>[Tang, Lin; Lv, Ge; Cheng, Ruimin; Yang, Fang; Zhou, Qiuju] Xinyang Normal Univ, Coll Chem &amp; Chem Engn, Xinyang 464000, Peoples R China; [Tang, Lin] Key Lab Utilizat Nonmet Mineral South Henan, Xinyang 464000, Peoples R China</t>
  </si>
  <si>
    <t>Xinyang Normal University</t>
  </si>
  <si>
    <t>Tang, L (corresponding author), Xinyang Normal Univ, Coll Chem &amp; Chem Engn, Xinyang 464000, Peoples R China.;Tang, L (corresponding author), Key Lab Utilizat Nonmet Mineral South Henan, Xinyang 464000, Peoples R China.</t>
  </si>
  <si>
    <t>lintang@xynu.edu.cn</t>
  </si>
  <si>
    <t>National Natural Science Foundation of China; Foundation of Department of Education of Henan Province; Young Backbone Teachers Program of Institutions of Higher Learning in Henan; Nanhu Scholars Program for Young Scholars of XYNU; [21602190]; [23A150022]; [2020GGJS154]</t>
  </si>
  <si>
    <t>National Natural Science Foundation of China(National Natural Science Foundation of China (NSFC)); Foundation of Department of Education of Henan Province; Young Backbone Teachers Program of Institutions of Higher Learning in Henan; Nanhu Scholars Program for Young Scholars of XYNU; ; ;</t>
  </si>
  <si>
    <t>Acknowledgements We thank the National Natural Science Foundation of China (21602190), the Foundation of Department of Education of Henan Province (23A150022), the Young Backbone Teachers Program of Institutions of Higher Learning in Henan (2020GGJS154), and the Nanhu Scholars Program for Young Scholars of XYNU for the financial support.</t>
  </si>
  <si>
    <t>0947-6539</t>
  </si>
  <si>
    <t>1521-3765</t>
  </si>
  <si>
    <t>CHEM-EUR J</t>
  </si>
  <si>
    <t>Chem.-Eur. J.</t>
  </si>
  <si>
    <t>2022 DEC 14</t>
  </si>
  <si>
    <t>10.1002/chem.202203332</t>
  </si>
  <si>
    <t>DEC 2022</t>
  </si>
  <si>
    <t>6Y4NC</t>
  </si>
  <si>
    <t>WOS:000897072400001</t>
  </si>
  <si>
    <t>Beil, SB; Chen, TQ; Intermaggio, NE; MacMillan, DWC</t>
  </si>
  <si>
    <t>Beil, Sebastian B.; Chen, Tiffany Q.; Intermaggio, Nicholas E.; MacMillan, David W. C.</t>
  </si>
  <si>
    <t>Carboxylic Acids as Adaptive Functional Groups in Metallaphotoredox Catalysis</t>
  </si>
  <si>
    <t>ACCOUNTS OF CHEMICAL RESEARCH</t>
  </si>
  <si>
    <t>Review; Early Access</t>
  </si>
  <si>
    <t>MERGING PHOTOREDOX; NICKEL CATALYSIS; DECARBOXYLATIVE ARYLATION; ARYL HALIDES; ALKYLATION; LIGHT; STRATEGY; MECHANISMS; COUPLINGS; KETONES</t>
  </si>
  <si>
    <t>CONSPECTUS: The development of palladium-catalyzed cross-coupling methods for the activation of C(sp2)-Br bonds facilitated access to arene-rich molecules, enabling a concomitant increase in the prevalence of this structural motif in drug molecules in recent decades. Today, there is a growing appreciation of the value of incorporating saturated C(sp3)-rich scaffolds into pharmaceutically active molecules as a means to achieve improved solubility and physiological stability, providing the impetus to develop new coupling strategies to access these challenging motifs in the most straightforward way possible. As an alternative to classical two-electron chemistry, redox chemistry can enable access to elusive transformations, most recently, by interfacing abundant first-row transition-metal catalysis with photoredox catalysis. As such, the functionalization of ubiquitous and versatile functional handles such as (aliphatic) carboxylic acids via metallaphotoredox catalysis has emerged as a valuable field of research over the past eight years. In this Account, we will outline recent progress in the development of methodologies that employ aliphatic and (hetero)aromatic carboxylic acids as adaptive functional groups. Whereas recent decarboxylative functionalization methodologies often necessitate preactivated aliphatic carboxylic acids in the form of redox-active esters or as ligands for hypervalent iodine reagents, methods that enable the direct use of the native carboxylic acid functionality are highly desired and have been accomplished through metallaphotoredox protocols. As such, we found that bench-stable aliphatic carboxylic acids can undergo diverse transformations, such as alkylation, arylation, amination, and trifluoromethylation, by leveraging metallaphotoredox catalysis with prevalent first-row transition metals such as nickel and copper. Likewise, abundant aryl carboxylic acids are now able to undergo halogenation and borylation, enabling new entry points for traditional, primarily palladium-or copper-catalyzed cross-coupling strategies. Given the breadth of the functional group tolerance of the employed reaction conditions, the late-stage functionalization of abundant carboxylic acids toward desired targets has become a standard tool in reaction design, enabling the synthesis of various diversified drug molecules. The rapid rise of this field has positively inspired pharmaceutical discovery and will be further accelerated by novel reaction development. The achievement of generality through reaction optimization campaigns allows for future breakthroughs that can render protocols more reliable and applicable for industry. This article is intended to highlight, in particular, (i) the employment of aliphatic and (hetero)aryl carboxylic acids as powerful late-stage adaptive functional handles in drug discovery and (ii) the need for the further development of still-elusive and selective transformations. We strongly believe that access to native functionalities such as carboxylic acids as adaptive handles will further inspire researchers across the world to investigate new methodologies for complex molecular targets.</t>
  </si>
  <si>
    <t>[Beil, Sebastian B.; Chen, Tiffany Q.; Intermaggio, Nicholas E.; MacMillan, David W. C.] Princeton Univ, Merck Ctr Catalysis, Princeton, NJ 08544 USA; [Beil, Sebastian B.] Univ Groningen, Stratingh Inst Chem, Nijenborgh 7, NL-9747 Groningen, Netherlands; [Chen, Tiffany Q.] MIT, Dept Chem, 77 Massachusetts Ave, Boston, MA 02139 USA</t>
  </si>
  <si>
    <t>Princeton University; University of Groningen; Massachusetts Institute of Technology (MIT)</t>
  </si>
  <si>
    <t>MacMillan, DWC (corresponding author), Princeton Univ, Merck Ctr Catalysis, Princeton, NJ 08544 USA.</t>
  </si>
  <si>
    <t>dmacmill@princeton.edu</t>
  </si>
  <si>
    <t>Beil, Sebastian B./W-5465-2019</t>
  </si>
  <si>
    <t>Beil, Sebastian B./0000-0003-0373-3843</t>
  </si>
  <si>
    <t>National Institute of General Medical Sciences (NIGMS); NIH [R35GM134897]; Princeton Catalysis Initiative; Leopoldina National Academy of Sciences; Princeton University; Taylor family</t>
  </si>
  <si>
    <t>National Institute of General Medical Sciences (NIGMS)(United States Department of Health &amp; Human ServicesNational Institutes of Health (NIH) - USANIH National Institute of General Medical Sciences (NIGMS)); NIH(United States Department of Health &amp; Human ServicesNational Institutes of Health (NIH) - USA); Princeton Catalysis Initiative; Leopoldina National Academy of Sciences; Princeton University(Princeton University); Taylor family</t>
  </si>
  <si>
    <t>The authors are grateful for financial support provided by the National Institute of General Medical Sciences (NIGMS) , the NIH (under award R35GM134897) , the Princeton Catalysis Initiative, and kind gifts from Merck, Janssen, BMS, Genentech, Celgene, and Pfizer. S.B.B. acknowledges the Leopoldina National Academy of Sciences for a postdoctoral fellowship. N.E.I. thanks Princeton University, E. Taylor, and the Taylor family for an Edward C. Taylor Fellowship. S.B.B. is grateful to Prof. Dr. Max von Delius for generously providing laboratory space during the Covid-19 pandemic.</t>
  </si>
  <si>
    <t>0001-4842</t>
  </si>
  <si>
    <t>1520-4898</t>
  </si>
  <si>
    <t>ACCOUNTS CHEM RES</t>
  </si>
  <si>
    <t>Accounts Chem. Res.</t>
  </si>
  <si>
    <t>2022 DEC 6</t>
  </si>
  <si>
    <t>10.1021/acs.accounts.2c00607</t>
  </si>
  <si>
    <t>NOV 2022</t>
  </si>
  <si>
    <t>7P3DE</t>
  </si>
  <si>
    <t>Green Accepted</t>
  </si>
  <si>
    <t>WOS:000890493100001</t>
  </si>
  <si>
    <t>Dong, JY; Wang, Z; Wang, XC; Song, HJ; Liu, YX; Wang, QM</t>
  </si>
  <si>
    <t>Dong, Jianyang; Wang, Zhen; Wang, Xiaochen; Song, Hongjian; Liu, Yuxiu; Wang, Qingmin</t>
  </si>
  <si>
    <t>Metal-, Photocatalyst-, and Light-Free Minisci C-H Alkylation of N-Heteroarenes with Oxalates (vol 84, pg 7532, 2019)</t>
  </si>
  <si>
    <t>Correction</t>
  </si>
  <si>
    <t>Dong, jianyang/GSO-3154-2022; liu, yuxiu/HNO-8707-2023</t>
  </si>
  <si>
    <t>wang, Qingmin/0000-0002-6062-3766; Liu, Yuxiu/0000-0003-0462-477X; Song, Hongjian/0000-0001-7105-1196</t>
  </si>
  <si>
    <t>NOV 18</t>
  </si>
  <si>
    <t>10.1021/acs.joc.9b00972</t>
  </si>
  <si>
    <t>6O2AC</t>
  </si>
  <si>
    <t>WOS:000890045300001</t>
  </si>
  <si>
    <t>Yue, FY; Ma, HA; Song, HJ; Liu, YX; Dong, JY; Wang, QM</t>
  </si>
  <si>
    <t>Yue, Fuyang; Ma, Henan; Song, Hongjian; Liu, Yuxiu; Dong, Jianyang; Wang, Qingmin</t>
  </si>
  <si>
    <t>Alkylboronic acids as alkylating agents: photoredox-catalyzed alkylation reactions assisted by K3PO4</t>
  </si>
  <si>
    <t>CHEMICAL SCIENCE</t>
  </si>
  <si>
    <t>VISIBLE-LIGHT PHOTOCATALYSIS; BORONIC ACIDS; MERGING PHOTOREDOX; RADICALS; TRIFLUOROMETHYLATION; ACTIVATION; CHEMISTRY; ARYLATION; FUNCTIONALIZATION; HETEROARENES</t>
  </si>
  <si>
    <t>Despite the ubiquity of alkylboronic acids in organic synthesis, their utility as alkyl radical precursors in visible-light-induced photocatalytic reactions is limited by their high oxidation potentials. In this study, we demonstrated that an inorganophosphorus compound can modulate the oxidation potentials of alkylboronic acids so that they can act as alkyl radical precursors. We propose a mechanism based on the results of fluorescence quenching experiments, electrochemical experiments, B-11 and P-31 NMR spectroscopy, and other techniques. In addition, we describe a simple and reliable alkylation method that has good functional group tolerance and can be used for direct C-B chlorination, cyanation, vinylation, alkynylation, and allylation, as well as late-stage functionalization of derivatized drug molecules. Notably, alkylboronic acids can be selectively activated in the presence of a boronic pinacol ester.</t>
  </si>
  <si>
    <t>[Yue, Fuyang; Ma, Henan; Song, Hongjian; Liu, Yuxiu; Dong, Jianyang; Wang, Qingmin] Nankai Univ, State Key Lab Elemento Organ Chem, Coll Chem, Frontiers Sci Ctr New Organ Matter,Res Inst Elemen, Tianjin 300071, Peoples R China</t>
  </si>
  <si>
    <t>Nankai University</t>
  </si>
  <si>
    <t>Song, HJ; Dong, JY; Wang, QM (corresponding author), Nankai Univ, State Key Lab Elemento Organ Chem, Coll Chem, Frontiers Sci Ctr New Organ Matter,Res Inst Elemen, Tianjin 300071, Peoples R China.</t>
  </si>
  <si>
    <t>onghongjian@nankai.edu.cn; jydong@mail.nankai.edu.cn; wangqm@nankai.edu.cn</t>
  </si>
  <si>
    <t>liu, yuxiu/HNO-8707-2023; Dong, jianyang/GSO-3154-2022</t>
  </si>
  <si>
    <t>Liu, Yuxiu/0000-0003-0462-477X; wang, Qingmin/0000-0002-6062-3766; Song, Hongjian/0000-0001-7105-1196</t>
  </si>
  <si>
    <t>National Natural Science Foundation of China [21732002, 22077071]; Frontiers Science Center for New Organic Matter, Nankai University [63181206]</t>
  </si>
  <si>
    <t>National Natural Science Foundation of China(National Natural Science Foundation of China (NSFC)); Frontiers Science Center for New Organic Matter, Nankai University</t>
  </si>
  <si>
    <t>We are grateful to the National Natural Science Foundation of China (21732002 and 22077071) and Frontiers Science Center for New Organic Matter, Nankai University (63181206) for generous financial support for our programs.</t>
  </si>
  <si>
    <t>ROYAL SOC CHEMISTRY</t>
  </si>
  <si>
    <t>CAMBRIDGE</t>
  </si>
  <si>
    <t>THOMAS GRAHAM HOUSE, SCIENCE PARK, MILTON RD, CAMBRIDGE CB4 0WF, CAMBS, ENGLAND</t>
  </si>
  <si>
    <t>2041-6520</t>
  </si>
  <si>
    <t>2041-6539</t>
  </si>
  <si>
    <t>CHEM SCI</t>
  </si>
  <si>
    <t>Chem. Sci.</t>
  </si>
  <si>
    <t>2022 NOV 23</t>
  </si>
  <si>
    <t>10.1039/d2sc05521j</t>
  </si>
  <si>
    <t>Science Citation Index Expanded (SCI-EXPANDED); Index Chemicus (IC)</t>
  </si>
  <si>
    <t>6K9IT</t>
  </si>
  <si>
    <t>Green Published, gold</t>
  </si>
  <si>
    <t>WOS:000882047000001</t>
  </si>
  <si>
    <t>Mondal, PP; Pal, A; Prakash, AK; Sahoo, B</t>
  </si>
  <si>
    <t>Mondal, Pinku Prasad; Pal, Amit; Prakash, Athira K.; Sahoo, Basudev</t>
  </si>
  <si>
    <t>Ketone-derived 2,3-dihydroquinazolinones in N-heteroarene C-H alkylation via C-C bond scission under oxidative metal catalysis</t>
  </si>
  <si>
    <t>CHEMICAL COMMUNICATIONS</t>
  </si>
  <si>
    <t>CHEMISTRY</t>
  </si>
  <si>
    <t>A silver-catalysed oxidative sp(2) C-H alkylation of N-heteroarenes with ketone-derived 2,3-dihydroquinazolinones at room temperature is developed. The combination of a metal catalyst and perdisulfate oxidant promotes the rarely explored thermal activation of pre-aromatic 2,3-dihydroquinazolinone to generate an alkyl radical, supported by mechanistic studies. In addition to the broad scope, good functionality tolerance, late stage functionalization of APIs, and synthesis of a novel Papaverine analogue, the utilization of an N-heteroarene C-H bond and ketone as a non-trivial alkyl radical source represents the salient feature of this method.</t>
  </si>
  <si>
    <t>[Mondal, Pinku Prasad; Pal, Amit; Prakash, Athira K.; Sahoo, Basudev] Indian Inst Sci Educ &amp; Res IISER Thiruvananthapura, Thiruvananthapuram 695551, Kerala, India</t>
  </si>
  <si>
    <t>Sahoo, B (corresponding author), Indian Inst Sci Educ &amp; Res IISER Thiruvananthapura, Thiruvananthapuram 695551, Kerala, India.</t>
  </si>
  <si>
    <t>basudev@iisertvm.ac.in</t>
  </si>
  <si>
    <t>K Prakash, Athira/0000-0002-6113-2088; Sahoo, Basudev/0000-0002-9746-9555; Mondal, Pinku Prasad/0000-0003-4956-9495; Pal, Amit/0000-0001-6342-4319</t>
  </si>
  <si>
    <t>SERB, India [SRG/2021/000572]</t>
  </si>
  <si>
    <t>SERB, India(Department of Science &amp; Technology (India)Science Engineering Research Board (SERB), India)</t>
  </si>
  <si>
    <t>The authors thank SERB, India (File: SRG/2021/000572) for financial support and IISER Thiruvananthapuram for infra-structural support. P. P. M. and A. P. thank the Ministry ofEducation, India for the PMRF. The authors thank Mr Aslam,Ms Indulekha, Mr Shubham Ojha, Ms Sreelakshmi and MsSariga (IISER Thiruvananthapuram) for experimentalassistance.</t>
  </si>
  <si>
    <t>1359-7345</t>
  </si>
  <si>
    <t>1364-548X</t>
  </si>
  <si>
    <t>CHEM COMMUN</t>
  </si>
  <si>
    <t>Chem. Commun.</t>
  </si>
  <si>
    <t>2022 NOV 29</t>
  </si>
  <si>
    <t>10.1039/d2cc04947c</t>
  </si>
  <si>
    <t>OCT 2022</t>
  </si>
  <si>
    <t>6P2PS</t>
  </si>
  <si>
    <t>WOS:000882854200001</t>
  </si>
  <si>
    <t>Mooney, DT; Moore, PR; Lee, AL</t>
  </si>
  <si>
    <t>Mooney, David T.; Moore, Peter R.; Lee, Ai-Lan</t>
  </si>
  <si>
    <t>Direct Minisci-Type C-H Amidation of Purine Bases</t>
  </si>
  <si>
    <t>N-HETEROARENES; BORONIC ACIDS; PHOTOREDOX; LIGHT; CARBAMOYLATION; NUCLEOSIDES; ALKYLATION; FUNCTIONALIZATION; PERSULFATE; CONVENIENT</t>
  </si>
  <si>
    <t>A method for the C-H carboxyamidation of purines has been developed that is capable of directly installing primary, secondary, and tertiary amides. Previous Minisci-type investigations on purines were limited to alkylations and arylations. Herein, we present the first method for the direct C-H amidation of a wide range of purines: xanthine, guanine, and adenine structures, including guanosine-and adenosine-type nucleosides. The Minisci-type reaction is also metal-free, cheap, operationally simple, scalable, and applicable to late-stage functionalizations of biologically important molecules.</t>
  </si>
  <si>
    <t>[Mooney, David T.; Lee, Ai-Lan] Heriot Watt Univ, Inst Chem Sci, Edinburgh EH14 4AS, Scotland; [Moore, Peter R.] AstraZeneca, Early Chem Dev, Pharmaceut Sci, R&amp;D BioPharmaceut, Macclesfield SK10 2NA, England</t>
  </si>
  <si>
    <t>Heriot Watt University; AstraZeneca</t>
  </si>
  <si>
    <t>Lee, AL (corresponding author), Heriot Watt Univ, Inst Chem Sci, Edinburgh EH14 4AS, Scotland.</t>
  </si>
  <si>
    <t>A.Lee@hw.ac.uk</t>
  </si>
  <si>
    <t>; Lee, Ai-Lan/A-7878-2010</t>
  </si>
  <si>
    <t>Moore, Peter/0000-0001-7274-4218; Lee, Ai-Lan/0000-0001-9067-8664</t>
  </si>
  <si>
    <t>Engineering and Physical Sciences Research Council; AstraZeneca; [EP/V519522/1]</t>
  </si>
  <si>
    <t>Engineering and Physical Sciences Research Council(UK Research &amp; Innovation (UKRI)Engineering &amp; Physical Sciences Research Council (EPSRC)); AstraZeneca(AstraZeneca);</t>
  </si>
  <si>
    <t>? ACKNOWLEDGMENTS We would like to thank the Engineering and Physical Sciences Research Council and AstraZeneca for financial support (Industrial CASE Ph.D. studentship to D.T.M., Grant EP/V519522/1) .</t>
  </si>
  <si>
    <t>2022 NOV 4</t>
  </si>
  <si>
    <t>10.1021/acs.orglett.2c03206</t>
  </si>
  <si>
    <t>7O0UJ</t>
  </si>
  <si>
    <t>Green Published</t>
  </si>
  <si>
    <t>WOS:000877600800001</t>
  </si>
  <si>
    <t>Li, LF; Song, XY; Qi, MF; Sun, B</t>
  </si>
  <si>
    <t>Li, Lifan; Song, Xuyan; Qi, Mei-Fang; Sun, Bing</t>
  </si>
  <si>
    <t>Weak Bronsted base-promoted photoredox catalysis for C-H alkylation of heteroarenes mediated by triplet excited diaryl ketone</t>
  </si>
  <si>
    <t>TETRAHEDRON LETTERS</t>
  </si>
  <si>
    <t>Photoredox; Br?nsted base; Alkylation; Heteroarene; Diaryl ketone</t>
  </si>
  <si>
    <t>FREE-RADICAL REACTIONS; N-OXIDES; FUNCTIONALIZATION; ETHERS; ARYLATION; C(SP(3))-H; ACID</t>
  </si>
  <si>
    <t>A weak Bronsted base-promoted photoredox catalysis has been developed for the direct C-H alpha-alkyla-tion of heteroarenes with cyclic and acyclic ethers. The high efficiency of this strategy is demonstrated by the mild reaction conditions, broad substrate scope, economical reagents and high regioselectivity. With air as the sole oxidant, a set of alkylated heteroarenes were accessed smoothly. This strategy was also applied for late-stage functionalization of valuable vitamin E nicotinate and loratadine. (C) 2022 Elsevier Ltd. All rights reserved.</t>
  </si>
  <si>
    <t>[Li, Lifan; Qi, Mei-Fang; Sun, Bing] Wuhan Univ Technol, Sch Chem, Chem Engn &amp; Life Sci, Wuhan 430070, Peoples R China; [Song, Xuyan] China Tobacco Hubei Ind LLC, Wuhan 430030, Peoples R China</t>
  </si>
  <si>
    <t>Wuhan University of Technology; China National Tobacco Corporation</t>
  </si>
  <si>
    <t>Qi, MF; Sun, B (corresponding author), Wuhan Univ Technol, Sch Chem, Chem Engn &amp; Life Sci, Wuhan 430070, Peoples R China.</t>
  </si>
  <si>
    <t>qimf@whut.edu.cn; bing.sun@whut.edu.cn</t>
  </si>
  <si>
    <t>QI, MEIFANG/D-1253-2012</t>
  </si>
  <si>
    <t>National Natural Science Foun-dation of China [21703162]</t>
  </si>
  <si>
    <t>National Natural Science Foun-dation of China(National Natural Science Foundation of China (NSFC))</t>
  </si>
  <si>
    <t>Acknowledgments We gratefully acknowledge the National Natural Science Foun-dation of China (grant no. 21703162) for financial support.</t>
  </si>
  <si>
    <t>PERGAMON-ELSEVIER SCIENCE LTD</t>
  </si>
  <si>
    <t>OXFORD</t>
  </si>
  <si>
    <t>THE BOULEVARD, LANGFORD LANE, KIDLINGTON, OXFORD OX5 1GB, ENGLAND</t>
  </si>
  <si>
    <t>0040-4039</t>
  </si>
  <si>
    <t>1873-3581</t>
  </si>
  <si>
    <t>TETRAHEDRON LETT</t>
  </si>
  <si>
    <t>Tetrahedron Lett.</t>
  </si>
  <si>
    <t>2022 JUN 8</t>
  </si>
  <si>
    <t>10.1016/j.tetlet.2022.153846</t>
  </si>
  <si>
    <t>MAY 2022</t>
  </si>
  <si>
    <t>1X9AL</t>
  </si>
  <si>
    <t>WOS:000807741400008</t>
  </si>
  <si>
    <t>Sakai, HA; MacMillan, DWC</t>
  </si>
  <si>
    <t>Sakai, Holt A.; MacMillan, David W. C.</t>
  </si>
  <si>
    <t>Nontraditional Fragment Couplings of Alcohols and Carboxylic Acids: C(sp3)-C(sp3) Cross-Coupling via Radical Sorting</t>
  </si>
  <si>
    <t>JOURNAL OF THE AMERICAN CHEMICAL SOCIETY</t>
  </si>
  <si>
    <t>ALKYL-HALIDES; PHOTOREDOX; ARYLATION; STRATEGY; DEOXYGENATION; DISCOVERY; HYDROGEN</t>
  </si>
  <si>
    <t>Alcohols and carboxylic acids are among the most commercially abundant, synthetically versatile, and operationallyconvenient functional groups in organic chemistry. Under visible light photoredox catalysis, these native synthetic handles readilyundergo radical activation, and the resulting open-shell intermediates can subsequently participate in transition metal catalysis. Inthis report, we describe the C(sp3)-C(sp3) cross-coupling of alcohols and carboxylic acids through the dual combination ofN-heterocyclic carbene (NHC)-mediated deoxygenation and hypervalent iodine-mediated decarboxylation. This mild and practical Ni-catalyzed radical-coupling protocol was employed to prepare a wide array of alkyl-alkyl cross-coupled products, including highlycongested quaternary carbon centers from the corresponding tertiary alcohols or tertiary carboxylic acids. We demonstrate thesynthetic applications of this methodology to alcoholC1-alkylation and formal homologation, as well as to the late-stagefunctionalization of drugs, natural products, and biomolecules.</t>
  </si>
  <si>
    <t>[Sakai, Holt A.; MacMillan, David W. C.] Princeton Univ, Merck Ctr Catalysis, Princeton, NJ 08544 USA</t>
  </si>
  <si>
    <t>Princeton University</t>
  </si>
  <si>
    <t>Sakai, Holt Akiyoshi/0000-0002-9338-1484</t>
  </si>
  <si>
    <t>National Institute of General Medical Sciences (NIGMS), the NIH [R35GM134897-03]; Princeton Catalysis Initiative; Princeton University; Taylor family</t>
  </si>
  <si>
    <t>National Institute of General Medical Sciences (NIGMS), the NIH; Princeton Catalysis Initiative; Princeton University(Princeton University); Taylor family</t>
  </si>
  <si>
    <t>The authors are grateful for financial support provided by the National Institute of General Medical Sciences (NIGMS), the NIH (under Award No. R35GM134897-03), the Princeton Catalysis Initiative, and kind gifts from Merck, Janssen, BMS, Genentech, Celgene, and Pfizer. H.A.S. thanks Princeton University, E. Taylor, and the Taylor family for an Edward C. Taylor Fellowship. The content is solely the responsibility of the authors and does not necessarily represent the official views of NIGMS. The authors thank Z. Dong, W. Liu, and V. Bacauanu for helpful scientific discussions.</t>
  </si>
  <si>
    <t>0002-7863</t>
  </si>
  <si>
    <t>1520-5126</t>
  </si>
  <si>
    <t>J AM CHEM SOC</t>
  </si>
  <si>
    <t>J. Am. Chem. Soc.</t>
  </si>
  <si>
    <t>APR 13</t>
  </si>
  <si>
    <t>10.1021/jacs.2c02062</t>
  </si>
  <si>
    <t>0Y9JF</t>
  </si>
  <si>
    <t>Y</t>
  </si>
  <si>
    <t>N</t>
  </si>
  <si>
    <t>WOS:000790698300010</t>
  </si>
  <si>
    <t>Liu, Z; He, JH; Zhang, M; Shi, ZJ; Tang, H; Zhou, XY; Tian, JJ; Wang, XC</t>
  </si>
  <si>
    <t>Liu, Zhong; He, Jia-Hao; Zhang, Ming; Shi, Zhu-Jun; Tang, Han; Zhou, Xin-Yue; Tian, Jun-Jie; Wang, Xiao-Chen</t>
  </si>
  <si>
    <t>Borane-Catalyzed C3-Alkylation of Pyridines with Imines,Aldehydes, or Ketones as Electrophiles</t>
  </si>
  <si>
    <t>HETEROARENES SCOPE; FUNCTIONALIZATION; REDUCTION; REGIOSELECTIVITY; HETEROCYCLES; SILYLATION; ALKYLATION; BORYLATION; ARYLATION</t>
  </si>
  <si>
    <t>Achieving C3-selective pyridine functionalization isa longstanding challenge in organic chemistry. The existingmethods, including electrophilic aromatic substitution and C-Hactivation, often require harsh reaction conditions and excesspyridine and generate multiple regioisomers. Herein, we report amethod for borane-catalyzed tandem reactions that result inexclusively C3-selective alkylation of pyridines. These tandemreactions consist of pyridine hydroboration, nucleophilic additionof the resulting dihydropyridine to an imine, an aldehyde, or a ketone, and subsequent oxidative aromatization. Because the pyridineis the limiting reactant and the reaction conditions are mild, this method constitutes a practical tool for late-stage functionalization ofstructurally complex pharmaceuticals bearing a pyridine moiety.</t>
  </si>
  <si>
    <t>[Liu, Zhong; He, Jia-Hao; Zhang, Ming; Shi, Zhu-Jun; Tang, Han; Zhou, Xin-Yue; Tian, Jun-Jie; Wang, Xiao-Chen] Nankai Univ, State Key Lab, Tianjin 300071, Peoples R China; [Liu, Zhong; He, Jia-Hao; Zhang, Ming; Shi, Zhu-Jun; Tang, Han; Zhou, Xin-Yue; Tian, Jun-Jie; Wang, Xiao-Chen] Nankai Univ, Coll Chem, Frontiers Sci Ctr New Organ Matter, Inst Elementoorgan Chem,Haihe Lab Sustainable Che, Tianjin 300071, Peoples R China</t>
  </si>
  <si>
    <t>Nankai University; Nankai University</t>
  </si>
  <si>
    <t>Wang, XC (corresponding author), Nankai Univ, State Key Lab, Tianjin 300071, Peoples R China.;Wang, XC (corresponding author), Nankai Univ, Coll Chem, Frontiers Sci Ctr New Organ Matter, Inst Elementoorgan Chem,Haihe Lab Sustainable Che, Tianjin 300071, Peoples R China.</t>
  </si>
  <si>
    <t>xcwang@nankai.edu.cn</t>
  </si>
  <si>
    <t>zhou, xinyue/JOJ-6874-2023</t>
  </si>
  <si>
    <t>Liu, Zhong/0000-0002-0017-8293</t>
  </si>
  <si>
    <t>National Key R&amp;D Program of China [2021YFA1500200]; National Natural Science Foundation of China [21871147, 91956106]; Natural Science Foundation of Tianjin [20JCZDJC00720, 20JCJQJC00030]; Fundamental Research Funds for Central Universities [2122018165]; Haihe Laboratory of Sustainable Chemical Transformations, Frontiers Science Center for New Organic Matter at Nankai University [63181206]; Tencent Foundation</t>
  </si>
  <si>
    <t>National Key R&amp;D Program of China; National Natural Science Foundation of China(National Natural Science Foundation of China (NSFC)); Natural Science Foundation of Tianjin(Natural Science Foundation of Tianjin); Fundamental Research Funds for Central Universities(Fundamental Research Funds for the Central Universities); Haihe Laboratory of Sustainable Chemical Transformations, Frontiers Science Center for New Organic Matter at Nankai University; Tencent Foundation</t>
  </si>
  <si>
    <t>We thank Professor Qi-Lin Zhou, Professor Shou-Fei Zhu, and Professor Xiao-Song Xue for helpful discussions. We thank the National Key R&amp;D Program of China (no. 2021YFA1500200), the National Natural Science Foundation of China (nos. 21871147 and 91956106), the Natural Science Foundation of Tianjin (nos. 20JCZDJC00720 and 20JCJQJC00030), Fundamental Research Funds for Central Universities (no. 2122018165), the Haihe Laboratory of Sustainable Chemical Transformations, Frontiers Science Center for New Organic Matter at Nankai University (no. 63181206), and the Tencent Foundation for financial support. This paper is dedicated to Professor Michael P. Doyle (UTSA) on the occasion of his 80th birthday.</t>
  </si>
  <si>
    <t>MAR 23</t>
  </si>
  <si>
    <t>10.1021/jacs.2c00962</t>
  </si>
  <si>
    <t>0F2AZ</t>
  </si>
  <si>
    <t>WOS:000777169400017</t>
  </si>
  <si>
    <t>He, JY; Qian, WF; Wang, YZ; Yao, CC; Wang, NN; Liu, HL; Zhong, B; Zhu, CJ; Xu, H</t>
  </si>
  <si>
    <t>He, Jin-Yu; Qian, Wei-Feng; Wang, Yan-Zhao; Yao, Chaochao; Wang, Nana; Liu, Huilin; Zhong, Bing; Zhu, Cuiju; Xu, Hao</t>
  </si>
  <si>
    <t>Sustainable electrochemical dehydrogenative C(sp3)-H mono/di-alkylations</t>
  </si>
  <si>
    <t>GREEN CHEMISTRY</t>
  </si>
  <si>
    <t>CROSS-COUPLING REACTION; C-H BOND; AMBIENT AIR; METAL; REAGENT; OXIDATION; ACID; FUNCTIONALIZATION; DERIVATIVES; GREEN</t>
  </si>
  <si>
    <t>Catalyst-free, direct electrooxidative phenol derivatives C(sp(3))-H mono- and di-alkylation reaction have been developed. In contrast to previous typical oxidative and electrochemical coupling, this electrosynthetic approach enables selective mono- and di-alkylations through metal- and external oxidant-free mild conditions via easily available electrodes. Advances of this strategy were proven by an unparalleled broad substrate scope for efficient C-C, C-N, C-O bond formation as well as excellent site- and regioselectivity. The electrochemical selective alkylations were devoid of additional electrolytes, could be conducted on a gram scale, and provided the enone products by cascade electrooxidative dehydrogenation, which highlight a notable potential for further late-stage diversification. Detailed mechanistic studies allowed to delineate the exact profile of the generation of the mono- and di-alkylation events.</t>
  </si>
  <si>
    <t>[He, Jin-Yu; Qian, Wei-Feng; Wang, Yan-Zhao; Yao, Chaochao; Wang, Nana; Liu, Huilin; Zhong, Bing; Zhu, Cuiju; Xu, Hao] Cent China Normal Univ, Coll Chem, Key Lab Pesticides &amp; Chem Biol, Minist Educ, Wuhan 430079, Peoples R China</t>
  </si>
  <si>
    <t>Central China Normal University</t>
  </si>
  <si>
    <t>Zhu, CJ; Xu, H (corresponding author), Cent China Normal Univ, Coll Chem, Key Lab Pesticides &amp; Chem Biol, Minist Educ, Wuhan 430079, Peoples R China.</t>
  </si>
  <si>
    <t>cuiju.zhu@ccnu.edu.cn; hao.xu@ccnu.edu.cn</t>
  </si>
  <si>
    <t>wu, p/JDW-5015-2023; LI, Xiang/JBJ-8387-2023; wang, na/HSF-2140-2023; , 朱翠菊（Cuiju)/AGV-4922-2022; wang, yixuan/JGM-3893-2023</t>
  </si>
  <si>
    <t>Xu, Hao/0000-0001-9685-7364; Zhu, Cuiju/0000-0001-9115-5785</t>
  </si>
  <si>
    <t>National Natural Science Foundation of China [21801087]; Fundamental Research Funds for the Central Universities CCNU [CCNU19QN064]</t>
  </si>
  <si>
    <t>National Natural Science Foundation of China(National Natural Science Foundation of China (NSFC)); Fundamental Research Funds for the Central Universities CCNU</t>
  </si>
  <si>
    <t>Generous financial support from the National Natural Science Foundation of China (21801087), Fundamental Research Funds for the Central Universities CCNU (CCNU19QN064).</t>
  </si>
  <si>
    <t>1463-9262</t>
  </si>
  <si>
    <t>1463-9270</t>
  </si>
  <si>
    <t>GREEN CHEM</t>
  </si>
  <si>
    <t>Green Chem.</t>
  </si>
  <si>
    <t>2022 MAR 21</t>
  </si>
  <si>
    <t>10.1039/d1gc04479f</t>
  </si>
  <si>
    <t>FEB 2022</t>
  </si>
  <si>
    <t>Chemistry, Multidisciplinary; Green &amp; Sustainable Science &amp; Technology</t>
  </si>
  <si>
    <t>Science Citation Index Expanded (SCI-EXPANDED); Current Chemical Reactions (CCR-EXPANDED)</t>
  </si>
  <si>
    <t>Chemistry; Science &amp; Technology - Other Topics</t>
  </si>
  <si>
    <t>ZW2CJ</t>
  </si>
  <si>
    <t>WOS:000759690300001</t>
  </si>
  <si>
    <t>Xu, J; Cai, H; Shen, JB; Shen, C; Wu, J; Zhang, PF; Liu, XG</t>
  </si>
  <si>
    <t>Xu, Jun; Cai, Heng; Shen, Jiabin; Shen, Chao; Wu, Jie; Zhang, Pengfei; Liu, Xiaogang</t>
  </si>
  <si>
    <t>Photo-Induced Cross-Dehydrogenative Alkylation of Heteroarenes with Alkanes under Aerobic Conditions</t>
  </si>
  <si>
    <t>C-H ALKYLATION; MINISCI REACTION; N-HETEROARENES; MOLECULAR-OXYGEN; C(SP(3))-H BONDS; CARBOXYLIC-ACIDS; HYDROGEN-ATOM; BORONIC ACIDS; LIGHT; METAL</t>
  </si>
  <si>
    <t>We report a Minisci-type cross-dehydrogenative alkylation in an aerobic atmosphere using abundant and inexpensive cerium chloride as a photocatalyst and air as an oxidant. This photoreaction exhibits excellent tolerance to functional groups and is suitable for both heteroarene and alkane substrates under mild conditions, generating the corresponding products in moderate-to-good yields. Our method provides an alternative approach for the late-stage functionalization of valuable substrates.</t>
  </si>
  <si>
    <t>[Xu, Jun; Wu, Jie; Liu, Xiaogang] Natl Univ Singapore, Dept Chem, Singapore 117543, Singapore; [Xu, Jun; Wu, Jie; Liu, Xiaogang] Natl Univ Singapore, Ctr Funct Mat, Suzhou Res Inst, Suzhou 215123, Peoples R China; [Cai, Heng; Shen, Jiabin; Shen, Chao; Zhang, Pengfei] Hangzhou Normal Univ, Coll Mat Chem &amp; Chem Engn, Hangzhou 311121, Peoples R China</t>
  </si>
  <si>
    <t>National University of Singapore; National University of Singapore; Hangzhou Normal University</t>
  </si>
  <si>
    <t>Liu, XG (corresponding author), Natl Univ Singapore, Dept Chem, Singapore 117543, Singapore.;Liu, XG (corresponding author), Natl Univ Singapore, Ctr Funct Mat, Suzhou Res Inst, Suzhou 215123, Peoples R China.;Zhang, PF (corresponding author), Hangzhou Normal Univ, Coll Mat Chem &amp; Chem Engn, Hangzhou 311121, Peoples R China.</t>
  </si>
  <si>
    <t>pfzhang@hznu.edu.cn; chmlx@nus.edu.sg</t>
  </si>
  <si>
    <t>Zhang, Pengfei/G-3533-2011; LIU, XIAOGANG/A-8038-2011</t>
  </si>
  <si>
    <t>LIU, XIAOGANG/0000-0003-2517-5790; Xu, Jun/0000-0003-0519-1056</t>
  </si>
  <si>
    <t>National Key R&amp;D Program of China [2019YFC1604605]; Key Industrial Technology Innovation Project of Suzhou [SYG201919]; Ministry of Education, Singapore [MOE2017-T2-2-110]; Agency for Science, Technology and Research (A*STAR) [A1883c0011, A1983c0038]; National Research Foundation; Prime Minister's Office of Singapore under its Competitive Research Program [NRF-CRP232019-0002]; Prime Minister's Office of Singapore under NRF Investigatorship Programme [NRF-NRFI05-2019-0003]; National Natural Science Foundation of China [22178078, 21871071]; Major Scientific and Technological Innovation Project of Zhejiang [2019C01081]</t>
  </si>
  <si>
    <t>National Key R&amp;D Program of China; Key Industrial Technology Innovation Project of Suzhou; Ministry of Education, Singapore(Ministry of Education, Singapore); Agency for Science, Technology and Research (A*STAR)(Agency for Science Technology &amp; Research (A*STAR)); National Research Foundation; Prime Minister's Office of Singapore under its Competitive Research Program; Prime Minister's Office of Singapore under NRF Investigatorship Programme; National Natural Science Foundation of China(National Natural Science Foundation of China (NSFC)); Major Scientific and Technological Innovation Project of Zhejiang</t>
  </si>
  <si>
    <t>This work was supported by the National Key R&amp;D Program of China (2019YFC1604605), the Key Industrial Technology Innovation Project of Suzhou (SYG201919), the Ministry of Education, Singapore (MOE2017-T2-2-110), the Agency for Science, Technology and Research (A*STAR) (grant nos. A1883c0011 and A1983c0038), the National Research Foundation, the Prime Minister's Office of Singapore under its Competitive Research Program (award no. NRF-CRP232019-0002) and under the NRF Investigatorship Programme (award no. NRF-NRFI05-2019-0003), the National Natural Science Foundation of China (22178078 and 21871071), and the Major Scientific and Technological Innovation Project of Zhejiang (2019C01081). We also thank Dr. Min Jiang from Hangzhou Normal University for technical assistance with electron spin resonance.</t>
  </si>
  <si>
    <t>2021 DEC 17</t>
  </si>
  <si>
    <t>10.1021/acs.joc.1c02125</t>
  </si>
  <si>
    <t>DEC 2021</t>
  </si>
  <si>
    <t>YV6SU</t>
  </si>
  <si>
    <t>WOS:000730538900001</t>
  </si>
  <si>
    <t>Vellakkaran, M; Kim, T; Hong, S</t>
  </si>
  <si>
    <t>Vellakkaran, Mari; Kim, Taehwan; Hong, Sungwoo</t>
  </si>
  <si>
    <t>Visible-Light-Induced C4-Selective Functionalization of Pyridinium Salts with Cyclopropanols</t>
  </si>
  <si>
    <t>ANGEWANDTE CHEMIE-INTERNATIONAL EDITION</t>
  </si>
  <si>
    <t>cyclopropanol; heterocycles; photocatalysis; pyridinium salt; reaction mechanisms</t>
  </si>
  <si>
    <t>DIRECT C-H; BOND-FORMING REACTIONS; REGIOSELECTIVE ALKYLATION; METAL-FREE; N-OXIDES; ARYLATION; KETONES; DERIVATIVES; RADICALS; CLEAVAGE</t>
  </si>
  <si>
    <t>The site-selective C-H functionalization of heteroarenes is of considerable importance for streamlining the rapid modification of bioactive molecules. Herein, we report a general strategy for visible-light-induced beta-carbonyl alkylation at the C4 position of pyridines with high site selectivity using various cyclopropanols and N-amidopyridinium salts. In this process, hydrogen-atom transfer between the generated sulfonamidyl radicals and O-H bonds of cyclopropanols generates beta-carbonyl radicals, providing efficient access to synthetically valuable beta-pyridylated (aryl)ketones, aldehydes, and esters with broad functional-group tolerance. In addition, the mild method serves as an effective tool for the site-selective late-stage functionalization of complex and medicinally relevant molecules.</t>
  </si>
  <si>
    <t>[Vellakkaran, Mari; Kim, Taehwan; Hong, Sungwoo] Korea Adv Inst Sci &amp; Technol KAIST, Ctr Catalyt Hydrocarbon Functionalizat, Inst Basic Sci IBS, Daejeon 34141, South Korea; [Vellakkaran, Mari; Kim, Taehwan; Hong, Sungwoo] Korea Adv Inst Sci &amp; Technol KAIST, Dept Chem, Daejeon 34141, South Korea</t>
  </si>
  <si>
    <t>Institute for Basic Science - Korea (IBS); Korea Advanced Institute of Science &amp; Technology (KAIST); Korea Advanced Institute of Science &amp; Technology (KAIST)</t>
  </si>
  <si>
    <t>Hong, S (corresponding author), Korea Adv Inst Sci &amp; Technol KAIST, Ctr Catalyt Hydrocarbon Functionalizat, Inst Basic Sci IBS, Daejeon 34141, South Korea.;Hong, S (corresponding author), Korea Adv Inst Sci &amp; Technol KAIST, Dept Chem, Daejeon 34141, South Korea.</t>
  </si>
  <si>
    <t>hongorg@kaist.ac.kr</t>
  </si>
  <si>
    <t>Hong, Sungwoo/C-1723-2011; VELLAKKARAN, MARI/C-4501-2014</t>
  </si>
  <si>
    <t>Hong, Sungwoo/0000-0001-9371-1730; VELLAKKARAN, MARI/0000-0003-2953-9053</t>
  </si>
  <si>
    <t>Institute for Basic Science [IBS-R010-A2]</t>
  </si>
  <si>
    <t>Institute for Basic Science</t>
  </si>
  <si>
    <t>This research was supported financially by Institute for Basic Science (IBS-R010-A2).</t>
  </si>
  <si>
    <t>1433-7851</t>
  </si>
  <si>
    <t>1521-3773</t>
  </si>
  <si>
    <t>ANGEW CHEM INT EDIT</t>
  </si>
  <si>
    <t>Angew. Chem.-Int. Edit.</t>
  </si>
  <si>
    <t>2022 JAN 3</t>
  </si>
  <si>
    <t>10.1002/anie.202113658</t>
  </si>
  <si>
    <t>NOV 2021</t>
  </si>
  <si>
    <t>ZT8YG</t>
  </si>
  <si>
    <t>WOS:000720986200001</t>
  </si>
  <si>
    <t>Wang, JJ; Liu, X; Wu, ZY; Li, F; Qin, TT; Zhang, SY; Kong, WG; Liu, LT</t>
  </si>
  <si>
    <t>Wang, Jingjing; Liu, Xue; Wu, Ziyan; Li, Feng; Qin, Tingting; Zhang, Siyuan; Kong, Weiguang; Liu, Lantao</t>
  </si>
  <si>
    <t>Silver-catalyzed decarboxylative C-H functionalization of cyclic aldimines with aliphatic carboxylic acids</t>
  </si>
  <si>
    <t>CHINESE CHEMICAL LETTERS</t>
  </si>
  <si>
    <t>Radical; Decarboxylation; C-H functionalization; Cyclic aldimines; Aliphatic carboxylic acids</t>
  </si>
  <si>
    <t>MANNICH REACTION; STEREOSELECTIVE-SYNTHESIS; ASYMMETRIC ARYLATION; N-SULFIMINES; IMINES; CYCLOADDITION; ALKYLATION; ACCESS; CARBON; TRIFLUOROMETHYLATION</t>
  </si>
  <si>
    <t>Silver-catalyzed decarboxylative C-H alkylation of cyclic aldimines with abundant aliphatic carboxylic acids has been realized under mild reaction conditions generating the corresponding products in moderate to good yields (32%-91%). In addition, a gram-scale reaction, late-stage modification of drug, synthetic transformation of the product, and further application of the catalytic strategy were also performed. Preliminary studies indicate that the reaction undergoes a radical process. (C) 2021 Chinese Chemical Society and Institute of Materia Medica, Chinese Academy of Medical Sciences. Published by Elsevier B.V. All rights reserved.</t>
  </si>
  <si>
    <t>[Wang, Jingjing; Wu, Ziyan; Li, Feng; Qin, Tingting; Zhang, Siyuan; Liu, Lantao] Shangqiu Normal Univ, Coll Chem &amp; Chem Engn, Henan Key Lab Biomol Recognit &amp; Sensing, Shangqiu 476000, Peoples R China; [Kong, Weiguang] Nanyang Normal Univ, Coll Chem &amp; Pharmaceut Engn, Nanyang 473061, Peoples R China; [Liu, Xue; Liu, Lantao] Zhengzhou Univ, Coll Chem, Zhengzhou 450052, Peoples R China</t>
  </si>
  <si>
    <t>Shangqiu Normal University; Nanyang Normal College; Zhengzhou University</t>
  </si>
  <si>
    <t>Wang, JJ; Liu, LT (corresponding author), Shangqiu Normal Univ, Coll Chem &amp; Chem Engn, Henan Key Lab Biomol Recognit &amp; Sensing, Shangqiu 476000, Peoples R China.;Kong, WG (corresponding author), Nanyang Normal Univ, Coll Chem &amp; Pharmaceut Engn, Nanyang 473061, Peoples R China.;Liu, LT (corresponding author), Zhengzhou Univ, Coll Chem, Zhengzhou 450052, Peoples R China.</t>
  </si>
  <si>
    <t>wangjingjing0918@163.com; 17839550737@163.com; liult05@iccas.ac.cn</t>
  </si>
  <si>
    <t>WANG, JINGYI/GSJ-1241-2022; LU, Li/JFJ-9011-2023; ZHOU, YUE/IZE-6277-2023; cai, wen/JWP-4797-2024; wang, jing/HJA-5384-2022; Wang, Jinguo/JED-9233-2023; Wang, Huiyan/JXW-9178-2024; Wang, Jing/IQW-3496-2023; wang, jie/HTQ-4920-2023; wang, jing/GRS-7509-2022; wang, juan/IUO-6218-2023; liu, feng/HPC-8076-2023; wang, jing/GVT-8700-2022; wang, xu/IAN-4886-2023; wang, jian/HRB-9588-2023; wang, jiahui/IXD-1197-2023; wang, dan/JEF-0836-2023; Jiang, Cheng/JHU-0179-2023; Wang, Jin/GYA-2019-2022; wang, jiajun/JRW-6032-2023</t>
  </si>
  <si>
    <t>Wang, Jing/0000-0002-8296-2961;</t>
  </si>
  <si>
    <t>National Natural Science Foundation of China [21402116, 21502111, 21572126]; Science and Technology Innovation Talents of Henan Province [2018JQ0011]; Key Science Research of Education Committee in Henan Province [21A150044]</t>
  </si>
  <si>
    <t>National Natural Science Foundation of China(National Natural Science Foundation of China (NSFC)); Science and Technology Innovation Talents of Henan Province; Key Science Research of Education Committee in Henan Province</t>
  </si>
  <si>
    <t>This research was financially supported by the National Natural Science Foundation of China (Nos. 21402116, 21502111, 21572126), the Science and Technology Innovation Talents of Henan Province (No. 2018JQ0011) and the Key Science Research of Education Committee in Henan Province (No. 21A150044). The author also thanks Dr. Yong-Gui Zhou (Dalian Institute of Chemical Physics, Chinese Academy of Sciences) for his encouragement and generous support.</t>
  </si>
  <si>
    <t>ELSEVIER SCIENCE INC</t>
  </si>
  <si>
    <t>NEW YORK</t>
  </si>
  <si>
    <t>STE 800, 230 PARK AVE, NEW YORK, NY 10169 USA</t>
  </si>
  <si>
    <t>1001-8417</t>
  </si>
  <si>
    <t>1878-5964</t>
  </si>
  <si>
    <t>CHINESE CHEM LETT</t>
  </si>
  <si>
    <t>Chin. Chem. Lett.</t>
  </si>
  <si>
    <t>2021 SEP</t>
  </si>
  <si>
    <t>10.1016/j.cclet.2021.03.011</t>
  </si>
  <si>
    <t>OCT 2021</t>
  </si>
  <si>
    <t>XW9SG</t>
  </si>
  <si>
    <t>WOS:000735948800004</t>
  </si>
  <si>
    <t>Yue, FY; Dong, JY; Liu, YX; Wang, QM</t>
  </si>
  <si>
    <t>Yue, Fuyang; Dong, Jianyang; Liu, Yuxiu; Wang, Qingmin</t>
  </si>
  <si>
    <t>Visible-light-mediated alkylation of 4-alkyl-1,4-dihydropyridines with alkenyl sulfones</t>
  </si>
  <si>
    <t>ORGANIC &amp; BIOMOLECULAR CHEMISTRY</t>
  </si>
  <si>
    <t>C-H ALKYLATION; PHOTOREDOX CATALYSIS; WITTIG REACTION; HECK REACTION; BROMIDES; HALIDES; OLEFINS</t>
  </si>
  <si>
    <t>Herein we report a mild, general protocol for visible-light-mediated alkylation of 4-alkyl-1,4-dihydropyridines with alkenyl sulfones. The protocol permits efficient functionalization of sulfones with a broad range of cyclic and acyclic secondary and tertiary alkyl groups and is scalable to the gram level. Its excellent functional group tolerance and mildness make it suitable for late-stage functionalization of natural products and drug molecules.</t>
  </si>
  <si>
    <t>[Yue, Fuyang; Dong, Jianyang; Liu, Yuxiu; Wang, Qingmin] Nankai Univ, State Key Lab Elementoorgan Chem, Res Inst Elementoorgan Chem, Coll Chem,Frontiers Sci Ctr New Organ Matter, Tianjin 300071, Peoples R China</t>
  </si>
  <si>
    <t>Wang, QM (corresponding author), Nankai Univ, State Key Lab Elementoorgan Chem, Res Inst Elementoorgan Chem, Coll Chem,Frontiers Sci Ctr New Organ Matter, Tianjin 300071, Peoples R China.</t>
  </si>
  <si>
    <t>wangqm@nankai.edu.cn</t>
  </si>
  <si>
    <t>liu, yuxiu/HNO-8707-2023; LIU, YU/HTR-1607-2023; Dong, Jianyang/AGV-9392-2022</t>
  </si>
  <si>
    <t>Liu, Yuxiu/0000-0003-0462-477X; wang, Qingmin/0000-0002-6062-3766; Dong, Jianyang/0000-0002-7070-0251</t>
  </si>
  <si>
    <t>We are grateful to the National Natural Science Foundation of China (21732002, 22077071) and Frontiers Science Center for New Organic Matter, Nankai University (63181206) for gener-ous financial support for our programs. Dedicated to the 100th anniversary of Chemistry at Nankai University.</t>
  </si>
  <si>
    <t>1477-0520</t>
  </si>
  <si>
    <t>1477-0539</t>
  </si>
  <si>
    <t>ORG BIOMOL CHEM</t>
  </si>
  <si>
    <t>Org. Biomol. Chem.</t>
  </si>
  <si>
    <t>2021 OCT 27</t>
  </si>
  <si>
    <t>10.1039/d1ob01806j</t>
  </si>
  <si>
    <t>WN1LF</t>
  </si>
  <si>
    <t>WOS:000706161100001</t>
  </si>
  <si>
    <t>Liu, XL; Jiang, LB; Luo, MP; Ren, Z; Wang, SG</t>
  </si>
  <si>
    <t>Liu, Xiao-Lan; Jiang, Luo-Bin; Luo, Mu-Peng; Ren, Zhi; Wang, Shou-Guo</t>
  </si>
  <si>
    <t>Recent advances in catalytic enantioselective direct C-H bond functionalization of electron-deficient N-containing heteroarenes</t>
  </si>
  <si>
    <t>ORGANIC CHEMISTRY FRONTIERS</t>
  </si>
  <si>
    <t>ALKYLATION; CONSTRUCTION; ANNULATION; ALKENES; ARENES</t>
  </si>
  <si>
    <t>Catalytic enantioselective direct C-H bond functionalization of electron-deficient N-containing heteroarenes represents one of the most straightforward and powerful protocols to construct diverse enantioenriched highly functionalized N-heteroarene products. Efficient catalytic systems and a variety of strategies for highly chemo- and stereoselective C-H functionalization of electron-deficient N-containing heteroarenes have been developed over the past few decades. This review summarized the rapid progress in the catalytic asymmetric C-H functionalization of N-containing heteroarenes and discussed the challenges and potential of the field in the current stage.</t>
  </si>
  <si>
    <t>[Jiang, Luo-Bin; Luo, Mu-Peng; Wang, Shou-Guo] Chinese Acad Sci, Shenzhen Inst Adv Technol, 1068 Xueyuan Ave, Shenzhen, Peoples R China; [Ren, Zhi] Shenzhen Technol Univ, Coll Pharm, 3002 Lantian Rd, Shenzhen, Peoples R China; [Liu, Xiao-Lan] Xuzhou Med Univ, Sch Med Imaging, Xuzhou, Jiangsu, Peoples R China</t>
  </si>
  <si>
    <t>Chinese Academy of Sciences; Shenzhen Institute of Advanced Technology, CAS; Shenzhen Technology University; Xuzhou Medical University</t>
  </si>
  <si>
    <t>Wang, SG (corresponding author), Chinese Acad Sci, Shenzhen Inst Adv Technol, 1068 Xueyuan Ave, Shenzhen, Peoples R China.;Ren, Z (corresponding author), Shenzhen Technol Univ, Coll Pharm, 3002 Lantian Rd, Shenzhen, Peoples R China.</t>
  </si>
  <si>
    <t>renzhi@sztu.edu.cn; shouguo.wang@siat.ac.cn</t>
  </si>
  <si>
    <t>Ren, Zhi/Q-1208-2015</t>
  </si>
  <si>
    <t>Ren, Zhi/0000-0001-9812-0251; Luo, Mupeng/0000-0002-1222-7830</t>
  </si>
  <si>
    <t>National Natural Science Foundation of China [22001260]; Natural Science Foundation of Guangdong Province [2021A1515010016]; Outstanding Talents Research Start-up Foundation of Xuzhou Medical University [D2020016]</t>
  </si>
  <si>
    <t>National Natural Science Foundation of China(National Natural Science Foundation of China (NSFC)); Natural Science Foundation of Guangdong Province(National Natural Science Foundation of Guangdong Province); Outstanding Talents Research Start-up Foundation of Xuzhou Medical University</t>
  </si>
  <si>
    <t>We are grateful to the National Natural Science Foundation of China (No. 22001260), the Natural Science Foundation of Guangdong Province (No. 2021A1515010016) and the Outstanding Talents Research Start-up Foundation of Xuzhou Medical University (No. D2020016).</t>
  </si>
  <si>
    <t>2052-4129</t>
  </si>
  <si>
    <t>ORG CHEM FRONT</t>
  </si>
  <si>
    <t>Org. Chem. Front.</t>
  </si>
  <si>
    <t>2021 DEC 21</t>
  </si>
  <si>
    <t>10.1039/d1qo01223a</t>
  </si>
  <si>
    <t>SEP 2021</t>
  </si>
  <si>
    <t>XR2AX</t>
  </si>
  <si>
    <t>WOS:000707409700001</t>
  </si>
  <si>
    <t>Fricke, PJ; Dolewski, RD; McNally, A</t>
  </si>
  <si>
    <t>Fricke, Patrick J.; Dolewski, Ryan D.; McNally, Andrew</t>
  </si>
  <si>
    <t>Four-Selective Pyridine Alkylation via Wittig Olefination of Dearomatized Pyridylphosphonium Ylides</t>
  </si>
  <si>
    <t>C-H functionalization; phosphonium salts; pyridine alkylation; pyridines; Wittig reaction</t>
  </si>
  <si>
    <t>ALKYLIDENE DIHYDROPYRIDINES; FUNCTIONALIZATION; METHYLATION; SUBSTITUTION; HETEROCYCLES; FLUORINATION; DISCOVERY</t>
  </si>
  <si>
    <t>Methods to synthesize alkylated pyridines are valuable because these structures are prevalent in pharmaceuticals and agrochemicals. We have developed a distinct approach to construct 4-alkylpyridines using dearomatized pyridylphosphonium ylide intermediates in a Wittig olefination-rearomatization sequence. Pyridine N-activation is key to this strategy, and N-triazinylpyridinium salts enable coupling between a wide variety of substituted pyridines and aldehydes. The alkylation protocol is viable for late-stage functionalization, including methylation of pyridine-containing drugs. This approach represents an alternative to metal-catalyzed sp(2)-sp(3) cross-coupling reactions and Minisci-type processes.</t>
  </si>
  <si>
    <t>[Fricke, Patrick J.; Dolewski, Ryan D.; McNally, Andrew] Colorado State Univ, Dept Chem, Ft Collins, CO 80523 USA</t>
  </si>
  <si>
    <t>Colorado State University</t>
  </si>
  <si>
    <t>McNally, A (corresponding author), Colorado State Univ, Dept Chem, Ft Collins, CO 80523 USA.</t>
  </si>
  <si>
    <t>andy.mcnally@colostate.edu</t>
  </si>
  <si>
    <t>McNally, Andrew/0000-0002-8651-1631</t>
  </si>
  <si>
    <t>National Science Foundation [1753087]; Sloan Foundation; Eli Lilly; Amgen; Direct For Mathematical &amp; Physical Scien; Division Of Chemistry [1753087] Funding Source: National Science Foundation</t>
  </si>
  <si>
    <t>National Science Foundation(National Science Foundation (NSF)); Sloan Foundation(Alfred P. Sloan Foundation); Eli Lilly(Eli Lilly); Amgen(Amgen); Direct For Mathematical &amp; Physical Scien; Division Of Chemistry(National Science Foundation (NSF)NSF - Directorate for Mathematical &amp; Physical Sciences (MPS))</t>
  </si>
  <si>
    <t>This work was supported from the National Science Foundation under Grant No. (1753087). We also thank the Sloan Foundation, Eli Lilly, and Amgen for generous gifts that partially supported this work.</t>
  </si>
  <si>
    <t>2021 SEP 20</t>
  </si>
  <si>
    <t>10.1002/anie.202109271</t>
  </si>
  <si>
    <t>AUG 2021</t>
  </si>
  <si>
    <t>UP8TI</t>
  </si>
  <si>
    <t>WOS:000687453500001</t>
  </si>
  <si>
    <t>Qi, RP; Wang, C; Huo, YM; Chai, HL; Wang, HY; Ma, ZJ; Liu, LY; Wang, R; Xu, ZQ</t>
  </si>
  <si>
    <t>Qi, Rupeng; Wang, Chao; Huo, Yumei; Chai, Hongli; Wang, Hongying; Ma, Zijian; Liu, Liangyu; Wang, Rui; Xu, Zhaoqing</t>
  </si>
  <si>
    <t>Visible Light Induced Cu-Catalyzed Asymmetric C(sp3)-H Alkylation</t>
  </si>
  <si>
    <t>AMINO-ACIDS; PHOTOREDOX CATALYSIS; ALPHA-ALKYLATION; H ALKYLATION; FUNCTIONALIZATION; ACTIVATION; BONDS; DEPROTONATION; CYANATION; ALDEHYDES</t>
  </si>
  <si>
    <t>The asymmetric functionalization of C-H is one of the most attractive strategies in asymmetric synthesis. In the past decades, catalytic enantioselective C(sp(3))-H functionalization has been intensively studied and successfully applied in various asymmetric bond formations, whereas asymmetric C(sp(3))-H alkylation was not well developed. Photoredox catalysis has recently emerged as an efficient way to synthesize organic compounds under mild conditions. Despite many photoinduced stereoselective reactions that have been achieved, the related enantioselective C(sp(3))-C(sp(3)) coupling is challenging, especially of the photocatalytic asymmetric C(sp(3))-H radical alkylation. Here, we report a visible light induced Cu catalyzed asymmetric sp(3) C-H alkylation, which is effective for coupling with unbiased primary, secondary, and tertiary alkyl fragments in high enantioselectivities. This reaction would provide a new approach for the synthesis of important molecules such as unnatural a-amino acids and late-stage functionalization of bioactive compounds, and will be useful for modern peptide synthesis and drug discovery.</t>
  </si>
  <si>
    <t>[Qi, Rupeng; Wang, Chao; Huo, Yumei; Chai, Hongli; Wang, Hongying; Ma, Zijian; Liu, Liangyu; Wang, Rui; Xu, Zhaoqing] Lanzhou Univ, Sch Basic Med Sci, Lanzhou 730000, Peoples R China; [Wang, Rui; Xu, Zhaoqing] Chinese Acad Med Sci, Res Unit Peptide Sci, Lanzhou 730000, Peoples R China</t>
  </si>
  <si>
    <t>Lanzhou University; Chinese Academy of Medical Sciences - Peking Union Medical College</t>
  </si>
  <si>
    <t>Wang, R; Xu, ZQ (corresponding author), Lanzhou Univ, Sch Basic Med Sci, Lanzhou 730000, Peoples R China.;Wang, R; Xu, ZQ (corresponding author), Chinese Acad Med Sci, Res Unit Peptide Sci, Lanzhou 730000, Peoples R China.</t>
  </si>
  <si>
    <t>wangrui@lzu.edu.cn; zqxu@lzu.edu.cn</t>
  </si>
  <si>
    <t>wang, rui/JAC-6240-2023</t>
  </si>
  <si>
    <t>Wang, Chao/0000-0001-9235-1243</t>
  </si>
  <si>
    <t>National Natural Science Foundation of China [21971098]; Innovation Project of Medicine and Health Science and Technology of Chinese Academy of Medical Sciences [2019-I2M-5-074]; Funds for Fundamental Research Creative Groups of Gansu Province [20JR5RA310]</t>
  </si>
  <si>
    <t>National Natural Science Foundation of China(National Natural Science Foundation of China (NSFC)); Innovation Project of Medicine and Health Science and Technology of Chinese Academy of Medical Sciences; Funds for Fundamental Research Creative Groups of Gansu Province</t>
  </si>
  <si>
    <t>Supported by National Natural Science Foundation of China (21971098), Innovation Project of Medicine and Health Science and Technology of Chinese Academy of Medical Sciences (2019-I2M-5-074), and the Funds for Fundamental Research Creative Groups of Gansu Province (20JR5RA310).</t>
  </si>
  <si>
    <t>2021 AUG 18</t>
  </si>
  <si>
    <t>10.1021/jacs.1c05890</t>
  </si>
  <si>
    <t>UC5GY</t>
  </si>
  <si>
    <t>WOS:000686555000043</t>
  </si>
  <si>
    <t>Choi, J; Laudadio, G; Godineau, E; Baran, PS</t>
  </si>
  <si>
    <t>Choi, Jin; Laudadio, Gabriele; Godineau, Edouard; Baran, Phil S.</t>
  </si>
  <si>
    <t>Practical and Regioselective Synthesis of C-4-Alkylated Pyridines</t>
  </si>
  <si>
    <t>C-H FUNCTIONALIZATION; NUCLEOPHILIC CHARACTER; MINISCI REACTIONS; ALKYL RADICALS; ARYLATION; INHIBITORS; ALKENE; MILD</t>
  </si>
  <si>
    <t>The direct position-selective C-4 alkylation of pyridines has been a long-standing challenge in heterocyclic chemistry, particularly from pyridine itself. Historically this has been addressed using prefunctionalized materials to avoid overalkylation and mixtures of regioisomers. This study reports the invention of a simple maleate-derived blocking group for pyridines that enables exquisite control for Minisci-type decarboxylative alkylation at C-4 that allows for inexpensive access to these valuable building blocks. The method is employed on a variety of different pyridines and carboxylic acid alkyl donors, is operationally simple and scalable, and is applied to access known structures in a rapid and inexpensive fashion. Finally, this work points to an interesting strategic departure for the use of Minisci chemistry at the earliest possible stage (native pyridine) rather than current dogma that almost exclusively employs Minisci chemistry as a late-stage functionalization technique.</t>
  </si>
  <si>
    <t>[Choi, Jin; Laudadio, Gabriele; Baran, Phil S.] Scripps Res, Dept Chem, La Jolla, CA 92037 USA; [Godineau, Edouard] Syngenta Crop Protect, Proc Res, CH-4332 Stein, Switzerland</t>
  </si>
  <si>
    <t>Scripps Research Institute; Syngenta</t>
  </si>
  <si>
    <t>Baran, PS (corresponding author), Scripps Res, Dept Chem, La Jolla, CA 92037 USA.</t>
  </si>
  <si>
    <t>pbaran@scripps.edu</t>
  </si>
  <si>
    <t>Laudadio, Gabriele/V-4494-2019</t>
  </si>
  <si>
    <t>Laudadio, Gabriele/0000-0002-2749-8393; Godineau, Edouard/0000-0002-5958-4317; Choi, Jin/0000-0001-5759-8419</t>
  </si>
  <si>
    <t>NIH [GM-118176]; Syngenta Crop Protection; Vivozon Inc.</t>
  </si>
  <si>
    <t>NIH(United States Department of Health &amp; Human ServicesNational Institutes of Health (NIH) - USA); Syngenta Crop Protection(Syngenta); Vivozon Inc.</t>
  </si>
  <si>
    <t>Financial support for this work was provided by the NIH (GM-118176) and Syngenta Crop Protection. We are thankful to Vivozon Inc. (Young Scientist Grant and Postdoctoral Fellowship, J.C.) and the George E. Hewitt Foundation (G.L.). We are grateful to Dr. D.-H. Huang and Dr. L. Pasternack (Scripps Research) for NMR spectroscopic assistance, to Dr. J. Chen, B. Sanchez, E. Sturgell (Scripps Research Automated Synthesis Facility), Dr. G. Siuzdak, and E. Billings (Scripps Research, The Center of Metabolomics and Mass Spectrometry) for assistance with HRMS, and to Dr. M. Gembicky (UCSD) for X-ray crystallographic analysis.</t>
  </si>
  <si>
    <t>2021 AUG 11</t>
  </si>
  <si>
    <t>10.1021/jacs.1c05278</t>
  </si>
  <si>
    <t>JUL 2021</t>
  </si>
  <si>
    <t>TZ6LA</t>
  </si>
  <si>
    <t>WOS:000684581100007</t>
  </si>
  <si>
    <t>Parida, SK; Hota, SK; Kumar, R; Murarka, S</t>
  </si>
  <si>
    <t>Parida, Sushanta Kumar; Hota, Sudhir Kumar; Kumar, Raushan; Murarka, Sandip</t>
  </si>
  <si>
    <t>Late-Stage Alkylation of Heterocycles Using N-(Acyloxy)phthalimides</t>
  </si>
  <si>
    <t>CHEMISTRY-AN ASIAN JOURNAL</t>
  </si>
  <si>
    <t>Late-stage functionalization; C− H Functionalization; N-(acyloxy)phthalimide; Decarboxylative coupling; Heterocycle</t>
  </si>
  <si>
    <t>Synthetic methods enabling late-stage modification of heterocycles hold tremendous importance in the pharmaceutical and agrochemical industry and drug discovery. Accordingly, efficient, functional group tolerant and selective late-stage alkylation of valuable molecular entities is of enormous significance and well-acknowledged in medicinal chemistry. Radical alkylation of heteroarenes employing carboxylic acids as the alkyl radical precursor represents one of the most direct ways of C-H functionalizations of heterocycles. Recently, the field has undergone a revolutionary development especially with regard to the generation of alkyl radicals under much milder conditions. In this regard N-(acyloxy)phthalimides (NHPI esters) have emerged as a suitable precursor of a diverse set of alkyl radicals allowing formal C-H alkylation of not only N-heteroarenes but a diverse set of non-aromatic heterocycles under visible light photocatalysis or electrochemical conditions. This review delineates all these discoveries and provides readers a comprehensive overview of this rapidly expanding field.</t>
  </si>
  <si>
    <t>[Parida, Sushanta Kumar; Hota, Sudhir Kumar; Kumar, Raushan; Murarka, Sandip] Indian Inst Technol Jodhpur, Dept Chem, Karwar 342037, Rajasthan, India</t>
  </si>
  <si>
    <t>Indian Institute of Technology System (IIT System); Indian Institute of Technology (IIT) - Jodhpur</t>
  </si>
  <si>
    <t>Murarka, S (corresponding author), Indian Inst Technol Jodhpur, Dept Chem, Karwar 342037, Rajasthan, India.</t>
  </si>
  <si>
    <t>sandipmurarka@iitj.ac.in</t>
  </si>
  <si>
    <t>Murarka, Sandip/AAL-1638-2020; kumar, raushan/HKE-1273-2023</t>
  </si>
  <si>
    <t>Murarka, Sandip/0000-0003-1692-0939;</t>
  </si>
  <si>
    <t>SERB [ECR/2017/001408]</t>
  </si>
  <si>
    <t>SERB(Department of Science &amp; Technology (India)Science Engineering Research Board (SERB), India)</t>
  </si>
  <si>
    <t>SM acknowledges SERB for funding [ECR/2017/001408] and IIT Jodhpur for infrastructural facilities.</t>
  </si>
  <si>
    <t>1861-4728</t>
  </si>
  <si>
    <t>1861-471X</t>
  </si>
  <si>
    <t>CHEM-ASIAN J</t>
  </si>
  <si>
    <t>Chem.-Asian J.</t>
  </si>
  <si>
    <t>2021 APR 19</t>
  </si>
  <si>
    <t>10.1002/asia.202100151</t>
  </si>
  <si>
    <t>MAR 2021</t>
  </si>
  <si>
    <t>RO8SV</t>
  </si>
  <si>
    <t>WOS:000629271200001</t>
  </si>
  <si>
    <t>Chen, XP; Luo, XS; Wang, KQ; Liang, F; Wang, P</t>
  </si>
  <si>
    <t>Chen, Xiaoping; Luo, Xiaosheng; Wang, Kaiqian; Liang, Feng; Wang, Ping</t>
  </si>
  <si>
    <t>Late-Stage Alkylation of N-Containing Heteroarenes Enabled by Homolysis of Alkyl-1,4-dihydropyridines under Blue LED Irradiation</t>
  </si>
  <si>
    <t>SYNLETT</t>
  </si>
  <si>
    <t>alkylation; hetarenes; dihydropyridines; photochemistry; C-H functionalization</t>
  </si>
  <si>
    <t>HANTZSCH ESTERS; 4-ALKYL-1,4-DIHYDROPYRIDINES; EFFICIENT; 1,4-DIHYDROPYRIDINES; FUNCTIONALIZATION</t>
  </si>
  <si>
    <t>Alkylated heteroarenes are widely found in bioactive molecules and pharmaceuticals. Therefore, there is great interest in developing a chemoselective alkylation of heteroarenes under mild conditions, particularly during a late-stage functionalization step for the purpose of rapid derivatization. Herein, we introduce an efficient visible-light-promoted C-H alkylation of nitrogen-containing heteroarenes by using C4-alkyl 1,4-dihydropyridines (DHPs) as radical precursors at ambient temperatures. A broad scope of heteroarenes, such as 4-hydroxyquinazoline and its derivatives, including those bearing electron-donating or electron-withdrawing groups, can be successfully alkylated in good yields by using various C4-alkyl DHPs.</t>
  </si>
  <si>
    <t>[Chen, Xiaoping] Shenzhen Univ, Minist Educ &amp; Guangdong Prov, Key Lab Optoelect Devices &amp; Syst, Shenzhen 518060, Peoples R China; [Chen, Xiaoping] Shenzhen Univ, Coll Phys &amp; Optoelect Engn, Shenzhen 518060, Peoples R China; [Luo, Xiaosheng; Wang, Ping] Shanghai Jiao Tong Univ, Sch Chem &amp; Chem Engn, Shanghai Key Lab Mol Engn Chiral Drugs, Shanghai 200240, Peoples R China; [Wang, Kaiqian; Liang, Feng] Wuhan Univ Sci &amp; Technol, Coll Chem &amp; Chem Engn, Wuhan 430081, Peoples R China</t>
  </si>
  <si>
    <t>Shenzhen University; Shenzhen University; Shanghai Jiao Tong University; Wuhan University of Science &amp; Technology</t>
  </si>
  <si>
    <t>Wang, P (corresponding author), Shanghai Jiao Tong Univ, Sch Chem &amp; Chem Engn, Shanghai Key Lab Mol Engn Chiral Drugs, Shanghai 200240, Peoples R China.</t>
  </si>
  <si>
    <t>chenxiaop@sioc.ac.cn; feng_liang@wust.edu.cn; wangp1@sjtu.edu.cn</t>
  </si>
  <si>
    <t>Wang, Ping/I-6183-2013; Liang, Feng/A-4823-2011; Luo, Xiaosheng/G-2625-2019; Liang, Feng/GZK-4305-2022</t>
  </si>
  <si>
    <t>Liang, Feng/0000-0002-3974-2621; Wang, Ping/0000-0002-8640-1483</t>
  </si>
  <si>
    <t>China Postdoctoral Science Foundation</t>
  </si>
  <si>
    <t>China Postdoctoral Science Foundation(China Postdoctoral Science Foundation)</t>
  </si>
  <si>
    <t>Financial support for this work was provided by the China Postdoctoral Science Foundation (2017M622747).China Postdoctoral Science Foundation</t>
  </si>
  <si>
    <t>GEORG THIEME VERLAG KG</t>
  </si>
  <si>
    <t>STUTTGART</t>
  </si>
  <si>
    <t>RUDIGERSTR 14, D-70469 STUTTGART, GERMANY</t>
  </si>
  <si>
    <t>0936-5214</t>
  </si>
  <si>
    <t>1437-2096</t>
  </si>
  <si>
    <t>Synlett</t>
  </si>
  <si>
    <t>2020 NOV 16</t>
  </si>
  <si>
    <t>10.1055/s-1294-0158</t>
  </si>
  <si>
    <t>NOV 2020</t>
  </si>
  <si>
    <t>OR7NY</t>
  </si>
  <si>
    <t>WOS:000589656100001</t>
  </si>
  <si>
    <t>[Chen, Xiaoping] Shenzhen Univ, Minist Educ &amp; Guangdong Prov, Key Lab Optoelect Devices &amp; Syst, Shenzhen 518060, Peoples R China; [Chen, Xiaoping] Shenzhen Univ, Coll Phys &amp; Optoelect Engn, Shenzhen 518060, Peoples R China; [Luo, Xiaosheng; Wang, Ping] Shanghai Jiao Tong Univ, Sch Chem &amp; Chem Engn, Shanghai Key Lab Mol Engn Chiral Drugs, 800 Dongchuan Rd, Shanghai 200240, Peoples R China; [Wang, Kaiqian; Liang, Feng] Wuhan Univ Sci &amp; Technol, Coll Chem &amp; Chem Engn, Wuhan 430081, Peoples R China</t>
  </si>
  <si>
    <t>Wang, P (corresponding author), Shanghai Jiao Tong Univ, Sch Chem &amp; Chem Engn, Shanghai Key Lab Mol Engn Chiral Drugs, 800 Dongchuan Rd, Shanghai 200240, Peoples R China.</t>
  </si>
  <si>
    <t>Liang, Feng/GZK-4305-2022; Liang, Feng/A-4823-2011; Wang, Ping/I-6183-2013; Luo, Xiaosheng/G-2625-2019</t>
  </si>
  <si>
    <t>China Postdoctoral Science Foundation [2017M622747]</t>
  </si>
  <si>
    <t>Financial support for this work was provided by the China Postdoctoral Science Foundation (2017M622747).</t>
  </si>
  <si>
    <t>2021 APR</t>
  </si>
  <si>
    <t>10.1055/a-1294-0158</t>
  </si>
  <si>
    <t>OCT 2020</t>
  </si>
  <si>
    <t>RJ9NK</t>
  </si>
  <si>
    <t>WOS:000593001700001</t>
  </si>
  <si>
    <t>Niu, KK; Song, LY; Hao, YK; Liu, YX; Wang, QM</t>
  </si>
  <si>
    <t>Niu, Kaikai; Song, Lingyun; Hao, Yanke; Liu, Yuxiu; Wang, Qingmin</t>
  </si>
  <si>
    <t>Electrochemical decarboxylative C3 alkylation of quinoxalin-2(1H)-ones withN-hydroxyphthalimide esters</t>
  </si>
  <si>
    <t>SOLID-PHASE SYNTHESIS; HETEROCYCLES; DESIGN; CLEAVAGE; AMINES; POTENT</t>
  </si>
  <si>
    <t>We have developed a protocol for electrochemical decarboxylative C3 alkylation of a wide range of quinoxalin-2(1H)-ones under metal- and additive-free conditions.N-Hydroxyphthalimide esters derived from chain, cyclic, primary, secondary, and tertiary carboxylic acids with a broad scope proved to be suitable substrates. This operationally simple protocol performed in an undivided cell under constant-current conditions is suitable for late-stage functionalization of quinoxalin-2(1H)-ones. The reactions can even be carried out with a 3 V battery as a power source, which demonstrates that organic electrosynthesis can be accomplished without the need for specialized equipment.</t>
  </si>
  <si>
    <t>[Niu, Kaikai; Song, Lingyun; Hao, Yanke; Liu, Yuxiu; Wang, Qingmin] Nankai Univ, Coll Chem, Res Inst Elementoorgan Chem, State Key Lab Elemento Organ Chem, Tianjin 300071, Peoples R China; [Wang, Qingmin] Collaborat Innovat Ctr Chem Sci &amp; Engn Tianjin, Tianjin 300071, Peoples R China</t>
  </si>
  <si>
    <t>Wang, QM (corresponding author), Nankai Univ, Coll Chem, Res Inst Elementoorgan Chem, State Key Lab Elemento Organ Chem, Tianjin 300071, Peoples R China.</t>
  </si>
  <si>
    <t>song, ling/GQZ-5934-2022; wang, xiao/HZI-9156-2023; liu, yuxiu/HNO-8707-2023; LIU, YU/HTR-1607-2023; Song, Lu yang/HPF-0922-2023</t>
  </si>
  <si>
    <t>Song, Lu yang/0009-0006-5587-1630; wang, Qingmin/0000-0002-6062-3766; Liu, Yuxiu/0000-0003-0462-477X</t>
  </si>
  <si>
    <t>National Natural Science Foundation of China [21732002, 21672117]</t>
  </si>
  <si>
    <t>National Natural Science Foundation of China(National Natural Science Foundation of China (NSFC))</t>
  </si>
  <si>
    <t>We are grateful to the National Natural Science Foundation of China (21732002 and 21672117) for financial support for our programs.</t>
  </si>
  <si>
    <t>OCT 7</t>
  </si>
  <si>
    <t>10.1039/d0cc05391k</t>
  </si>
  <si>
    <t>NV0OA</t>
  </si>
  <si>
    <t>WOS:000574031500024</t>
  </si>
  <si>
    <t>Dong, JY; Yue, FY; Xu, WT; Song, HJ; Liu, YX; Wang, QM</t>
  </si>
  <si>
    <t>Dong, Jianyang; Yue, Fuyang; Xu, Wentao; Song, Hongjian; Liu, Yuxiu; Wang, Qingmin</t>
  </si>
  <si>
    <t>Visible-light-mediated minisci C-H alkylation of heteroarenes with 4-alkyl-1,4-dihydropyridines using O2as an oxidant</t>
  </si>
  <si>
    <t>PROTONATED HETEROAROMATIC BASES; SUBSTITUTION REACTIONS; HOMOLYTIC ALKYLATION; RADICAL PRECURSORS; ELECTRON-TRANSFER; N-HETEROARENES; METAL; FUNCTIONALIZATION; HETEROCYCLES; ARYLATION</t>
  </si>
  <si>
    <t>Herein, we report a protocol for direct visible-light-mediated Minisci C-H alkylation reactions of N-heteroarenes with 4-alkyl-1,4-dihydropyridines at room temperature with molecular oxygen as an oxidant. The protocol permits efficient functionalization of various N-heteroarenes with a broad range of cyclic and acyclic primary, secondary, and tertiary alkyl groups and is scalable to the gram level. This mild protocol uses an inexpensive, green oxidant and is suitable for late-stage C-H alkylation of complex nitrogen-containing molecules. We demonstrated its utility by preparing or functionalizing several pharmaceuticals and natural products.</t>
  </si>
  <si>
    <t>[Dong, Jianyang; Yue, Fuyang; Xu, Wentao; Song, Hongjian; Liu, Yuxiu; Wang, Qingmin] Nankai Univ, Coll Chem, Res Inst Elementoorgan Chem, State Key Lab Elementoorgan Chem, Tianjin 300071, Peoples R China; [Wang, Qingmin] Collaborat Innovat Ctr Chem Sci &amp; Engn Tianjin, Tianjin 300071, Peoples R China</t>
  </si>
  <si>
    <t>Wang, QM (corresponding author), Nankai Univ, Coll Chem, Res Inst Elementoorgan Chem, State Key Lab Elementoorgan Chem, Tianjin 300071, Peoples R China.;Wang, QM (corresponding author), Collaborat Innovat Ctr Chem Sci &amp; Engn Tianjin, Tianjin 300071, Peoples R China.</t>
  </si>
  <si>
    <t>LIU, YU/HTR-1607-2023; Dong, Jianyang/AGV-9392-2022; liu, yuxiu/HNO-8707-2023</t>
  </si>
  <si>
    <t>wang, Qingmin/0000-0002-6062-3766; Dong, Jianyang/0000-0002-7070-0251; Liu, Yuxiu/0000-0003-0462-477X</t>
  </si>
  <si>
    <t>National Natural Science Foundation of China [21732002, 21672117]; Tianjin Research Innovation Project for Postgraduate Students [2019YJSB085]</t>
  </si>
  <si>
    <t>National Natural Science Foundation of China(National Natural Science Foundation of China (NSFC)); Tianjin Research Innovation Project for Postgraduate Students</t>
  </si>
  <si>
    <t>We are grateful to the National Natural Science Foundation of China (21732002, 21672117) and the Tianjin Research Innovation Project for Postgraduate Students (2019YJSB085) for generous financial support for our programs.</t>
  </si>
  <si>
    <t>SEP 7</t>
  </si>
  <si>
    <t>10.1039/d0gc02111c</t>
  </si>
  <si>
    <t>NG5CG</t>
  </si>
  <si>
    <t>WOS:000563999100006</t>
  </si>
  <si>
    <t>Jung, S; Shin, S; Park, S; Hong, S</t>
  </si>
  <si>
    <t>Jung, Sungwoo; Shin, Sanghoon; Park, Seongjin; Hong, Sungwoo</t>
  </si>
  <si>
    <t>Visible-Light-Driven C4-Selective Alkylation of Pyridinium Derivatives with Alkyl Bromides</t>
  </si>
  <si>
    <t>BOND-DISSOCIATION ENERGIES; C-H ALKYLATION; METAL-FREE; N-OXIDES; ELECTRON-TRANSFER; PHOTOREDOX; HETEROARENES; FUNCTIONALIZATION; ALCOHOLS</t>
  </si>
  <si>
    <t>Reported herein is a general strategy for the photochemical cross-coupling between N-amidopyridinium salts and various alkyl bromides under photocatalyst-free conditions, granting facile access to various C4-alkylated pyridines. This approach exploits the intriguing photochemical activity of electron donor-acceptor (EDA) complexes between N-amidopyridinium salts and bromide, which provides a photoactive handle capable of generating silyl radicals and driving the alkylation process. The robustness of this protocol was further demonstrated by the late-stage functionalization of complex compounds under mild and metal-free conditions.</t>
  </si>
  <si>
    <t>[Jung, Sungwoo; Shin, Sanghoon; Park, Seongjin; Hong, Sungwoo] Inst Basic Sci IBS, Ctr Catalyt Hydrocarbon Functionalizat, Daejeon 34141, South Korea; [Jung, Sungwoo; Shin, Sanghoon; Park, Seongjin; Hong, Sungwoo] Korea Adv Inst Sci &amp; Technol KAIST, Dept Chem, Daejeon 34141, South Korea</t>
  </si>
  <si>
    <t>Institute for Basic Science - Korea (IBS); Korea Advanced Institute of Science &amp; Technology (KAIST)</t>
  </si>
  <si>
    <t>Hong, S (corresponding author), Inst Basic Sci IBS, Ctr Catalyt Hydrocarbon Functionalizat, Daejeon 34141, South Korea.;Hong, S (corresponding author), Korea Adv Inst Sci &amp; Technol KAIST, Dept Chem, Daejeon 34141, South Korea.</t>
  </si>
  <si>
    <t>Hong, Sungwoo/C-1723-2011</t>
  </si>
  <si>
    <t>Hong, Sungwoo/0000-0001-9371-1730; Shin, Sanghoon/0000-0002-0422-8673</t>
  </si>
  <si>
    <t>This research was supported financially by Institute for Basic Science (IBS-R010-A2). We thank Dr. Dongwook Kim (IBS) for XRD analysis.</t>
  </si>
  <si>
    <t>JUL 1</t>
  </si>
  <si>
    <t>10.1021/jacs.0c04499</t>
  </si>
  <si>
    <t>MI3SF</t>
  </si>
  <si>
    <t>WOS:000547329800007</t>
  </si>
  <si>
    <t>Liu, JG; Wu, S; Yu, JJ; Lu, CX; Wu, Z; Wu, XX; Xue, XS; Zhu, C</t>
  </si>
  <si>
    <t>Liu, Jige; Wu, Shuo; Yu, Jiajia; Lu, Chenxi; Wu, Zhen; Wu, Xinxin; Xue, Xiao-Song; Zhu, Chen</t>
  </si>
  <si>
    <t>Polarity Umpolung Strategy for the Radical Alkylation of Alkenes</t>
  </si>
  <si>
    <t>alkenes; heterocycles; photochemistry; radicals; umpolung</t>
  </si>
  <si>
    <t>CARBON-CENTERED RADICALS; ALPHA-FLUORINATED ETHERS; UNACTIVATED ALKENES; HYDROGEN-ATOM; MIGRATION; HETEROARYL; CATALYSIS; STYRENES; DIFUNCTIONALIZATION; DEUTERATION</t>
  </si>
  <si>
    <t>Free radical mediated alkylation of alkenes is a challenging and largely unmet goal. Disclosed here is a conceptually novel polarity umpolung strategy for radical alkylation of alkenes using a portfolio of easily accessed, difunctional alkylating reagents. This strategy is achieved by substituting inherently nucleophilic alkyl radicals with electrophilic sulfone-bearing surrogates, thus inverting the usual mode of reactivity. Along with alkylation, either an heteroaryl or oximino group is concurrently incorporated into the alkenes by a consecutive docking and migration process, leading to valuable products. The reaction displays a broad functionalgroup tolerance under mild reaction conditions. The protocol opens new vistas for the late-stage modification of complex natural products and drug molecules containing alkene moieties.</t>
  </si>
  <si>
    <t>[Liu, Jige; Wu, Shuo; Yu, Jiajia; Wu, Zhen; Wu, Xinxin; Zhu, Chen] Soochow Univ, Coll Chem Chem Engn &amp; Mat Sci, Key Lab Organ Synth Jiangsu Prov, 199 Ren Ai Rd, Suzhou 215123, Jiangsu, Peoples R China; [Lu, Chenxi; Xue, Xiao-Song] Nankai Univ, Coll Chem, State Key Lab Elementoorgan Chem, Tianjin 300071, Peoples R China</t>
  </si>
  <si>
    <t>Soochow University - China; Nankai University</t>
  </si>
  <si>
    <t>Zhu, C (corresponding author), Soochow Univ, Coll Chem Chem Engn &amp; Mat Sci, Key Lab Organ Synth Jiangsu Prov, 199 Ren Ai Rd, Suzhou 215123, Jiangsu, Peoples R China.</t>
  </si>
  <si>
    <t>chzhu@suda.edu.cn</t>
  </si>
  <si>
    <t>Xue, Xiao-Song/G-5596-2016; Zhu, Chen/AAS-6924-2020; ZHU, CHEN/A-5356-2010</t>
  </si>
  <si>
    <t>Xue, Xiao-Song/0000-0003-4541-8702; Zhu, Chen/0000-0002-4548-047X; ZHU, CHEN/0000-0001-5374-6787; Lu, Chenxi/0000-0001-7586-2199</t>
  </si>
  <si>
    <t>National Natural Science Foundation of China [21722205, 21971173]; Project of Scientific and Technologic Infrastructure of Suzhou [SZS201905]; Priority Academic Program Development of Jiangsu Higher Education Institutions (PAPD)</t>
  </si>
  <si>
    <t>National Natural Science Foundation of China(National Natural Science Foundation of China (NSFC)); Project of Scientific and Technologic Infrastructure of Suzhou; Priority Academic Program Development of Jiangsu Higher Education Institutions (PAPD)</t>
  </si>
  <si>
    <t>C.Z. is grateful for the financial support from the National Natural Science Foundation of China (21722205, 21971173), the Project of Scientific and Technologic Infrastructure of Suzhou (SZS201905), and the Priority Academic Program Development of Jiangsu Higher Education Institutions (PAPD).</t>
  </si>
  <si>
    <t>MAY 18</t>
  </si>
  <si>
    <t>10.1002/anie.201915837</t>
  </si>
  <si>
    <t>LT3EF</t>
  </si>
  <si>
    <t>WOS:000536953100038</t>
  </si>
  <si>
    <t>Lai, XL; Shu, XM; Song, JS; Xu, HC</t>
  </si>
  <si>
    <t>Lai, Xiao-Li; Shu, Xiao-Min; Song, Jinshuai; Xu, Hai-Chao</t>
  </si>
  <si>
    <t>Electrophotocatalytic Decarboxylative C-H Functionalization of Heteroarenes</t>
  </si>
  <si>
    <t>C-H functionalization; electrochemistry; heterocycles; photocatalysis; radical reactions</t>
  </si>
  <si>
    <t>PHOTOREDOX CATALYSIS; CARBOXYLIC-ACIDS; MILD</t>
  </si>
  <si>
    <t>Decarboxylative C-H functionalization reactions are highly attractive methods for forging carbon-carbon bonds considering their inherent step- and atom-economical features and the pervasiveness of carboxylic acids and C-H bonds. An ideal approach to achieve these dehydrogenative transformations is through hydrogen evolution without using any chemical oxidants. However, effective couplings by decarboxylative carbon-carbon bond formation with proton reduction remain an unsolved challenge. Herein, we report an electrophotocatalytic approach that merges organic electrochemistry with photocatalysis to achieve the efficient direct decarboxylative C-H alkylation and carbamoylation of heteroaromatic compounds through hydrogen evolution. This electrophotocatalytic method, which combines the high efficiency and selectivity of photocatalysis in promoting decarboxylation with the superiority of electrochemistry in effecting proton reduction, enables the efficient coupling of a wide range of heteroaromatic bases with a variety of carboxylic acids and oxamic acids. Advantageously, this method is scalable to decagram amounts, and applicable to the late-stage functionalization of drug molecules.</t>
  </si>
  <si>
    <t>[Lai, Xiao-Li; Shu, Xiao-Min; Xu, Hai-Chao] Xiamen Univ, Coll Chem &amp; Chem Engn, Lab Chem Biol Fujian Prov, State Key Lab Phys Chem Solid Surfaces, Xiamen 361005, Peoples R China; [Song, Jinshuai] Zhengzhou Univ, Coll Chem, Zhengzhou 450001, Peoples R China; [Song, Jinshuai] Zhengzhou Univ, Inst Green Catalysis, Zhengzhou 450001, Peoples R China</t>
  </si>
  <si>
    <t>Xiamen University; Zhengzhou University; Zhengzhou University</t>
  </si>
  <si>
    <t>Xu, HC (corresponding author), Xiamen Univ, Coll Chem &amp; Chem Engn, Lab Chem Biol Fujian Prov, State Key Lab Phys Chem Solid Surfaces, Xiamen 361005, Peoples R China.;Song, JS (corresponding author), Zhengzhou Univ, Coll Chem, Zhengzhou 450001, Peoples R China.;Song, JS (corresponding author), Zhengzhou Univ, Inst Green Catalysis, Zhengzhou 450001, Peoples R China.</t>
  </si>
  <si>
    <t>jssong@zzu.edu.cn; haichao.xu@xmu.edu.cn</t>
  </si>
  <si>
    <t>; Xu, Hai-Chao/C-6713-2017</t>
  </si>
  <si>
    <t>Shu, Xiaomin/0000-0001-5333-5339; Song, Jinshuai/0000-0002-1909-9253; Lai, Xiao-Li/0000-0003-1850-8761; Xu, Hai-Chao/0000-0002-3008-5143</t>
  </si>
  <si>
    <t>National Key R&amp;D Program of China [2016YFA0204100]; NSFC [21672178, 21971213]; Fundamental Research Funds for the Central Universities</t>
  </si>
  <si>
    <t>National Key R&amp;D Program of China; NSFC(National Natural Science Foundation of China (NSFC)); Fundamental Research Funds for the Central Universities(Fundamental Research Funds for the Central Universities)</t>
  </si>
  <si>
    <t>Financial support of this research by the National Key R&amp;D Program of China (2016YFA0204100), the NSFC (21672178, 21971213), and the Fundamental Research Funds for the Central Universities is gratefully acknowledged.</t>
  </si>
  <si>
    <t>2020 JUN 22</t>
  </si>
  <si>
    <t>10.1002/anie.202002900</t>
  </si>
  <si>
    <t>APR 2020</t>
  </si>
  <si>
    <t>LX8JH</t>
  </si>
  <si>
    <t>WOS:000528998700001</t>
  </si>
  <si>
    <t>Perkins, JJ; Schubert, JW; Streckfuss, EC; Balsells, J; ElMarrouni, A</t>
  </si>
  <si>
    <t>Perkins, James J.; Schubert, Jeffrey W.; Streckfuss, Eric C.; Balsells, Jaume; ElMarrouni, Abdellatif</t>
  </si>
  <si>
    <t>Photoredox Catalysis for Silyl-Mediated C-H Alkylation of Heterocycles with Non-Activated Alkyl Bromides</t>
  </si>
  <si>
    <t>Alkylation; Minisci reaction; Photoredox catalysis; Synthetic methods; Visible light</t>
  </si>
  <si>
    <t>LATE-STAGE FUNCTIONALIZATION; MEDICINAL CHEMISTS TOOLBOX; HETEROARENES; SUBSTITUTIONS; ALCOHOLS</t>
  </si>
  <si>
    <t>The development of a Minisci reaction of electron-deficient heteroarenes with non-activated alkyl bromides under visible-light photoredox catalysis is disclosed. Optimization of the reaction led to identification of mild, general, and practical reaction conditions compatible with sensitive functional groups. The scope of this transformation allowed late-stage functionalization of pharmaceutical products containing electron-deficient heteroarenes in a parallel fashion.</t>
  </si>
  <si>
    <t>[Perkins, James J.; Schubert, Jeffrey W.; Streckfuss, Eric C.; ElMarrouni, Abdellatif] Merck &amp; Co Inc, MRL, Dept Discovery Chem, 770 Sumneytown Pike, West Point, PA 19486 USA; [Balsells, Jaume] Janssen Res &amp; Dev LLC, Spring House, PA 19477 USA</t>
  </si>
  <si>
    <t>Merck &amp; Company; Johnson &amp; Johnson; Johnson &amp; Johnson USA; Janssen Biotech Inc</t>
  </si>
  <si>
    <t>ElMarrouni, A (corresponding author), Merck &amp; Co Inc, MRL, Dept Discovery Chem, 770 Sumneytown Pike, West Point, PA 19486 USA.</t>
  </si>
  <si>
    <t>abdellatif.el.marrouni@merck.com</t>
  </si>
  <si>
    <t>MAR 15</t>
  </si>
  <si>
    <t>SI</t>
  </si>
  <si>
    <t>10.1002/ejoc.201900611</t>
  </si>
  <si>
    <t>KT9ES</t>
  </si>
  <si>
    <t>WOS:000519315900029</t>
  </si>
  <si>
    <t>Wang, ZZ; Liu, Q; Ji, XC; Deng, GJ; Huang, HW</t>
  </si>
  <si>
    <t>Wang, Zhongzhen; Liu, Qiong; Ji, Xiaochen; Deng, Guo-Jun; Huang, Huawen</t>
  </si>
  <si>
    <t>Bromide-Promoted Visible-Light-Induced Reductive Minisci Reaction with Aldehydes</t>
  </si>
  <si>
    <t>ACS CATALYSIS</t>
  </si>
  <si>
    <t>Minisci reaction; photoredox; nitrogen-heteroarenes; aldehydes; alkylation; benzylation</t>
  </si>
  <si>
    <t>C-H; COUPLING REACTIONS; ALIPHATIC-ALDEHYDES; DUAL-CATALYSIS; PHOTOREDOX CATALYSIS; BOND-CLEAVAGE; DECARBONYLATION; PHOTOCATALYSIS; FUNCTIONALIZATION; DERIVATIVES</t>
  </si>
  <si>
    <t>Radical addition is a robust tool for bond formation. While ketyl radical reactivity of aldehydes by photoredox has been well-established, herein, we have now revealed a pathway for umpolung addition of aldehydes with or without external reductant. Hence, the reductive alkylations and challenging benzylations of nitrogen heteroarenes (i.e., Minisci reactions) are enabled by the bromide-promoted visible light-mediated photocatalysis. The present protocol offers a mild, viable method for late-stage alkylations and transition-metal-free benzylations of biologically active nitrogen-heteroarene molecules. Mechanistic studies are indicative of a bromide-initiated acyl radical mechanism in the absence of external reductant.</t>
  </si>
  <si>
    <t>[Wang, Zhongzhen; Liu, Qiong; Ji, Xiaochen; Deng, Guo-Jun; Huang, Huawen] Xiangtan Univ, Key Lab Green Organ Synth &amp; Applicat Hunan Prov, Key Lab Environm Friendly Chem &amp; Applicat, Minist Educ,Coll Chem, Xiangtan 411105, Peoples R China</t>
  </si>
  <si>
    <t>Xiangtan University</t>
  </si>
  <si>
    <t>Ji, XC; Huang, HW (corresponding author), Xiangtan Univ, Key Lab Green Organ Synth &amp; Applicat Hunan Prov, Key Lab Environm Friendly Chem &amp; Applicat, Minist Educ,Coll Chem, Xiangtan 411105, Peoples R China.</t>
  </si>
  <si>
    <t>xcji@xtu.edu.cn; hwhuang@xtu.edu.cn</t>
  </si>
  <si>
    <t>Ji, Xiaochen/AAY-2892-2020; huang, huawen/AAT-9428-2020</t>
  </si>
  <si>
    <t>Ji, Xiaochen/0000-0001-9533-0376; Huang, Huawen/0000-0001-7079-1299; Wang, Zhong-zhen/0000-0003-3500-0409</t>
  </si>
  <si>
    <t>National Natural Science Foundation of China [21502161, 21602187]; Collaborative Innovation Center of New Chemical Technologies for Environmental Benignity and Efficient Resource Utilization; Science and Technology Planning Project of Hunan Province [2019RS2039]</t>
  </si>
  <si>
    <t>National Natural Science Foundation of China(National Natural Science Foundation of China (NSFC)); Collaborative Innovation Center of New Chemical Technologies for Environmental Benignity and Efficient Resource Utilization; Science and Technology Planning Project of Hunan Province</t>
  </si>
  <si>
    <t>Support by the National Natural Science Foundation of China (Nos. 21502161 and 21602187), the Collaborative Innovation Center of New Chemical Technologies for Environmental Benignity and Efficient Resource Utilization, and the Science and Technology Planning Project of Hunan Province (No. 2019RS2039) is gratefully acknowledged.</t>
  </si>
  <si>
    <t>2155-5435</t>
  </si>
  <si>
    <t>ACS CATAL</t>
  </si>
  <si>
    <t>ACS Catal.</t>
  </si>
  <si>
    <t>JAN 3</t>
  </si>
  <si>
    <t>10.1021/acscatal.9b04411</t>
  </si>
  <si>
    <t>Chemistry, Physical</t>
  </si>
  <si>
    <t>KB8FQ</t>
  </si>
  <si>
    <t>WOS:000506725100018</t>
  </si>
  <si>
    <t>Tian, H; Xu, WT; Liu, YX; Wang, QM</t>
  </si>
  <si>
    <t>Tian, Hao; Xu, Wentao; Liu, Yuxiu; Wang, Qingmin</t>
  </si>
  <si>
    <t>Radical alkylation of C(sp3)-H bonds with diacyl peroxides under catalyst-free conditions</t>
  </si>
  <si>
    <t>COUPLING REACTIONS; CROSS-COUPLINGS; HALIDES; REAGENTS; ALKYNES; ESTERS; ACIDS</t>
  </si>
  <si>
    <t>Herein, we describe a protocol for alkylation reactions of C(sp(3))-H bonds with diacyl peroxides by means of a process involving cross-coupling between an alkyl radical and an alpha-aminoalkyl radical. The mild, catalyst- and additive-free conditions make this protocol superior to previously reported C(sp(3))-H alkylation strategies. The protocol was applied to 1,2,3,4-tetrahydroisoquinolines and a tetrahydro-beta-carboline derivative and could be carried out on a gram scale, indicating its utility for the alkylation of late-stage synthetic intermediates.</t>
  </si>
  <si>
    <t>[Tian, Hao; Xu, Wentao; Liu, Yuxiu; Wang, Qingmin] Nankai Univ, Coll Chem, Res Inst Elementoorgan Chem, State Key Lab Elementoorgan Chem, Tianjin 300071, Peoples R China; [Wang, Qingmin] Collaborat Innovat Ctr Chem Sci &amp; Engn Tianjin, Tianjin 300071, Peoples R China</t>
  </si>
  <si>
    <t>liu, yuxiu/HNO-8707-2023; LIU, YU/HTR-1607-2023</t>
  </si>
  <si>
    <t>Liu, Yuxiu/0000-0003-0462-477X; wang, Qingmin/0000-0002-6062-3766</t>
  </si>
  <si>
    <t>National Key Research and Development Program of China [2018YFD0200100]; National Natural Science Foundation of China [21732002, 21672117]</t>
  </si>
  <si>
    <t>National Key Research and Development Program of China; National Natural Science Foundation of China(National Natural Science Foundation of China (NSFC))</t>
  </si>
  <si>
    <t>This work is supported by the National Key Research and Development Program of China (2018YFD0200100), the National Natural Science Foundation of China (21732002, 21672117).</t>
  </si>
  <si>
    <t>DEC 21</t>
  </si>
  <si>
    <t>10.1039/c9cc08056b</t>
  </si>
  <si>
    <t>JT9MJ</t>
  </si>
  <si>
    <t>WOS:000501305100021</t>
  </si>
  <si>
    <t>Wang, Z; Dong, JY; Hao, YN; Li, YQ; Liu, YX; Song, HJ; Wang, QM</t>
  </si>
  <si>
    <t>Wang, Zhen; Dong, Jianyang; Hao, Yanan; Li, Yongqiang; Liu, Yuxiu; Song, Hongjian; Wang, Qingmin</t>
  </si>
  <si>
    <t>Photoredox-Mediated Minisci C-H Alkylation Reactions between N-Heteroarenes and Alkyl Iodides with Peroxyacetate as a Radical Relay Initiator</t>
  </si>
  <si>
    <t>FUNCTIONALIZATION; METAL; TRIFLUOROMETHYLATION; HETEROCYCLES; FLUORINATION; CATALYSIS; PERFLUOROALKYLATION; CONSTRUCTION; ALCOHOLS; ALKENES</t>
  </si>
  <si>
    <t>We developed a protocol for photoredox-mediated Minisci C-H alkylation reactions of N-heteroarenes in which readily available tert-butyl peroxyacetate acts as a radical relay precursor to generate alkyl radicals from alkyl iodides. This mild protocol tolerated a broad range of functional groups and could therefore be used for late-stage functionalization of complex nitrogen-containing natural products and drugs. Remarkably, by adopting a polarity-reversal strategy, we accomplished reactions that brought together an electron-deficient radical, a heteroarene to add alkene by means of a three-component radical relay process.</t>
  </si>
  <si>
    <t>[Wang, Zhen; Dong, Jianyang; Hao, Yanan; Li, Yongqiang; Liu, Yuxiu; Song, Hongjian; Wang, Qingmin] Nankai Univ, Coll Chem, Res Inst Elementoorgan Chem, State Key Lab Elementoorgan Chem, Tianjin 300071, Peoples R China; [Wang, Qingmin] Collaborat Innovat Ctr Chem Sci &amp; Engn Tianjin, Tianjin 300071, Peoples R China</t>
  </si>
  <si>
    <t>Li, YQ; Wang, QM (corresponding author), Nankai Univ, Coll Chem, Res Inst Elementoorgan Chem, State Key Lab Elementoorgan Chem, Tianjin 300071, Peoples R China.;Wang, QM (corresponding author), Collaborat Innovat Ctr Chem Sci &amp; Engn Tianjin, Tianjin 300071, Peoples R China.</t>
  </si>
  <si>
    <t>lyq@nankai.edu.cn; wangqm@nankai.edu.cn</t>
  </si>
  <si>
    <t>Li, Yongqiang/AAD-1078-2021; Dong, Jianyang/AGV-9392-2022; LIU, YU/HTR-1607-2023; liu, yuxiu/HNO-8707-2023</t>
  </si>
  <si>
    <t>wang, Qingmin/0000-0002-6062-3766; Dong, Jianyang/0000-0002-7070-0251</t>
  </si>
  <si>
    <t>National Key Research and Development Program of China [2017YFD0200900]; National Natural Science Foundation of China [21732002, 21672117, 21772104, 31760527]</t>
  </si>
  <si>
    <t>We are grateful to the National Key Research and Development Program of China (2017YFD0200900) and the National Natural Science Foundation of China (21732002, 21672117, 21772104, and 31760527) for generous financial support for our programs.</t>
  </si>
  <si>
    <t>DEC 20</t>
  </si>
  <si>
    <t>10.1021/acs.joc.9b02848</t>
  </si>
  <si>
    <t>JZ0PF</t>
  </si>
  <si>
    <t>WOS:000504805700046</t>
  </si>
  <si>
    <t>Wang, ZZ; Ji, XC; Zhao, JW; Huang, HW</t>
  </si>
  <si>
    <t>Wang, Zhongzhen; Ji, Xiaochen; Zhao, Jinwu; Huang, Huawen</t>
  </si>
  <si>
    <t>Visible-light-mediated photoredox decarbonylative Minisci-type alkylation with aldehydes under ambient air conditions</t>
  </si>
  <si>
    <t>C-H; CATALYSIS; PHOTOCATALYSIS; HETEROCYCLES; COPPER; OXYGEN; FUNCTIONALIZATION; CHEMISTRY; ARYLATION; INDOLES</t>
  </si>
  <si>
    <t>Visible-light-induced photoredox decarbonylative C-C bond formation with aldehydes is described for the first time. Minisci-type alkylation reactions of N-heteroarenes proceed smoothly at ambient temperature with air as the sole oxidant. The present sustainable protocol uses readily available organofluorescein as a photocatalyst, cheap and green oxidant and a sustainable power source, thus featuring potential for applications in late-stage modification of valuable molecules.</t>
  </si>
  <si>
    <t>[Wang, Zhongzhen; Ji, Xiaochen; Huang, Huawen] Xiangtan Univ, Coll Chem, Minist Educ,Key Lab Green Organ Synth &amp; Applicat, Key Lab Environm Friendly Chem &amp; Applicat Hunan P, Xiangtan 411105, Peoples R China; [Zhao, Jinwu] Guangdong Med Univ, Sch Pharm, Dongguan 523808, Peoples R China</t>
  </si>
  <si>
    <t>Xiangtan University; Guangdong Medical University</t>
  </si>
  <si>
    <t>Ji, XC; Huang, HW (corresponding author), Xiangtan Univ, Coll Chem, Minist Educ,Key Lab Green Organ Synth &amp; Applicat, Key Lab Environm Friendly Chem &amp; Applicat Hunan P, Xiangtan 411105, Peoples R China.;Zhao, JW (corresponding author), Guangdong Med Univ, Sch Pharm, Dongguan 523808, Peoples R China.</t>
  </si>
  <si>
    <t>xcji@xtu.edu.cn; jwzhao@gdmu.edu.cn; hwhuang@xtu.edu.cn</t>
  </si>
  <si>
    <t>zhao, jinwu/AAH-4230-2019; Ji, Xiaochen/AAY-2892-2020; huang, huawen/AAT-9428-2020</t>
  </si>
  <si>
    <t>Ji, Xiaochen/0000-0001-9533-0376; Wang, Zhong-zhen/0000-0003-3500-0409; Huang, Huawen/0000-0001-7079-1299</t>
  </si>
  <si>
    <t>National Natural Science Foundation of China [21502161, 21602187]; Science and Technology Planning Project of Hunan Province [2019RS2039]; Collaborative Innovation Center of New Chemical Technologies for Environmental Benignity and Efficient Resource Utilization</t>
  </si>
  <si>
    <t>National Natural Science Foundation of China(National Natural Science Foundation of China (NSFC)); Science and Technology Planning Project of Hunan Province; Collaborative Innovation Center of New Chemical Technologies for Environmental Benignity and Efficient Resource Utilization</t>
  </si>
  <si>
    <t>Support from the National Natural Science Foundation of China (21502161 and 21602187), the Science and Technology Planning Project of Hunan Province (2019RS2039), and the Collaborative Innovation Center of New Chemical Technologies for Environmental Benignity and Efficient Resource Utilization is gratefully acknowledged.</t>
  </si>
  <si>
    <t>OCT 21</t>
  </si>
  <si>
    <t>10.1039/c9gc03008e</t>
  </si>
  <si>
    <t>JD9FE</t>
  </si>
  <si>
    <t>WOS:000490291800003</t>
  </si>
  <si>
    <t>Dong, JY; Wang, XC; Wang, Z; Song, HJ; Liu, YX; Wang, QM</t>
  </si>
  <si>
    <t>Dong, Jianyang; Wang, Xiaochen; Wang, Zhen; Song, Hongjian; Liu, Yuxiu; Wang, Qingmin</t>
  </si>
  <si>
    <t>Metal-, photocatalyst-, and light-free late-stage C-H alkylation of N-heteroarenes with organotrimethylsilanes using persulfate as a stoichiometric oxidant</t>
  </si>
  <si>
    <t>PROTONATED HETEROAROMATIC BASES; NUCLEOPHILIC-SUBSTITUTION; HOMOLYTIC ALKYLATION; RADICAL PRECURSORS; ELECTRON-TRANSFER; IMINIUM IONS; FUNCTIONALIZATION; HETEROCYCLES; ARYLATION; ALKYLSILICATES</t>
  </si>
  <si>
    <t>Herein we report that under oxidative conditions, benzylsilanes and heteroatom substituted silanes undergo homolytic cleavage to form C(sp(3))-centered radicals that can participate in C-H alkylation reactions with N-heteroarenes. These reactions take place under mild conditions with persulfate as a stoichiometric oxidant and do not require a metal, a photocatalyst, light, or high temperature, making the reactions suitable for late-stage C-H alkylation of complex molecules. The utility of the method was demonstrated by the preparation or functionalization of several structurally complex drugs and natural products.</t>
  </si>
  <si>
    <t>[Dong, Jianyang; Wang, Xiaochen; Wang, Zhen; Song, Hongjian; Liu, Yuxiu; Wang, Qingmin] Nankai Univ, State Key Lab Elementoorgan Chem, Res Inst Elementoorgan Chem, Tianjin 300071, Peoples R China; [Wang, Qingmin] Collaborat Innovat Ctr Chem Sci &amp; Engn Tianjin, Tianjin 300071, Peoples R China</t>
  </si>
  <si>
    <t>Wang, QM (corresponding author), Nankai Univ, State Key Lab Elementoorgan Chem, Res Inst Elementoorgan Chem, Tianjin 300071, Peoples R China.;Wang, QM (corresponding author), Collaborat Innovat Ctr Chem Sci &amp; Engn Tianjin, Tianjin 300071, Peoples R China.</t>
  </si>
  <si>
    <t>LIU, YU/HTR-1607-2023; liu, yuxiu/HNO-8707-2023; Dong, Jianyang/AGV-9392-2022</t>
  </si>
  <si>
    <t>Liu, Yuxiu/0000-0003-0462-477X; Dong, Jianyang/0000-0002-7070-0251; wang, Qingmin/0000-0002-6062-3766</t>
  </si>
  <si>
    <t>We are grateful to the National Key Research and Development Program of China (2018YFD0200100) and the National Natural Science Foundation of China (21732002, 21672117) for generous financial support for our programs. This manuscript is dedicated to the 100th anniversary of Nankai University.</t>
  </si>
  <si>
    <t>AUG 21</t>
  </si>
  <si>
    <t>10.1039/c9qo00690g</t>
  </si>
  <si>
    <t>IV4SN</t>
  </si>
  <si>
    <t>WOS:000484262900010</t>
  </si>
  <si>
    <t>Ghosh, P; Kwon, NY; Han, S; Kim, S; Han, SH; Mishra, NK; Jung, YH; Chung, SJ; Kim, IS</t>
  </si>
  <si>
    <t>Ghosh, Prithwish; Kwon, Na Yeon; Han, Sangil; Kim, Saegun; Han, Sang Hoon; Mishra, Neeraj Kumar; Jung, Young Hoon; Chung, Sang J.; Kim, In Su</t>
  </si>
  <si>
    <t>Site-Selective C-H Alkylation of Diazine N-Oxides Enabled by Phosphonium Ylides</t>
  </si>
  <si>
    <t>NUCLEOPHILIC AROMATIC-SUBSTITUTION; CROSS-COUPLING REACTION; FUNCTIONALIZATION; PHOSPHORANES; HETEROARENES; DERIVATIVES; INHIBITORS; PYRAZINES; PYRIDINE</t>
  </si>
  <si>
    <t>The synthesis of alkylated diazine derivatives is important for their practical utilization as pharmaceuticals and for other purposes. Herein, we describe the metal-free site-selective C-H alkylation of diazine N-oxides using phosphonium ylides that affords a variety of alkylated diazine derivatives with broad functional group tolerance. The utility of this method is showcased by the late-stage functionalization of a commercially available drug such as varenicline. Notably, the sequential C-H alkylation of pyrazine N-oxides for the total synthesis of a pyrazine-containing natural product, paenibacillin A, highlights the importance of this method.</t>
  </si>
  <si>
    <t>[Ghosh, Prithwish; Kwon, Na Yeon; Han, Sangil; Kim, Saegun; Han, Sang Hoon; Mishra, Neeraj Kumar; Jung, Young Hoon; Chung, Sang J.; Kim, In Su] Sungkyunkwan Univ, Sch Pharm, Suwon 16419, South Korea</t>
  </si>
  <si>
    <t>Sungkyunkwan University (SKKU)</t>
  </si>
  <si>
    <t>Chung, SJ; Kim, IS (corresponding author), Sungkyunkwan Univ, Sch Pharm, Suwon 16419, South Korea.</t>
  </si>
  <si>
    <t>sjchung@skku.edu; insukim@skku.edu</t>
  </si>
  <si>
    <t>Kim, In Su/AAR-1914-2021; Han, SangHoon/JCE-0412-2023</t>
  </si>
  <si>
    <t>Kim, In Su/0000-0002-2665-9431; Kwon, Na Yeon/0000-0003-2776-4863; Chung, Sang Jeon/0000-0002-3501-212X; Ghosh, Prithwish/0000-0002-2731-8575</t>
  </si>
  <si>
    <t>National Research Foundation of Korea (NRF) - Korea government (MSIP) [2017R1A2B2004786, 2019R1A4A2001451]</t>
  </si>
  <si>
    <t>National Research Foundation of Korea (NRF) - Korea government (MSIP)</t>
  </si>
  <si>
    <t>This work was supported by the National Research Foundation of Korea (NRF) funded by the Korea government (MSIP) (2017R1A2B2004786 and 2019R1A4A2001451).</t>
  </si>
  <si>
    <t>AUG 16</t>
  </si>
  <si>
    <t>10.1021/acs.orglett.9b02365</t>
  </si>
  <si>
    <t>IS2JO</t>
  </si>
  <si>
    <t>WOS:000481979100066</t>
  </si>
  <si>
    <t>Zidan, M; Morris, AO; McCallum, T; Barriault, L</t>
  </si>
  <si>
    <t>Zidan, Montserrat; Morris, Avery O.; McCallum, Terry; Barriault, Louis</t>
  </si>
  <si>
    <t>The Alkylation and Reduction of Heteroarenes with Alcohols Using Photoredox Catalyzed Hydrogen Atom Transfer via Chlorine Atom Generation</t>
  </si>
  <si>
    <t>Photoredox; Photocatalysis; Heterocycles; Alkylation; Redox-neutral</t>
  </si>
  <si>
    <t>C-H ALKYLATION; VISIBLE-LIGHT PHOTOCATALYSIS; N-HETEROARENES; RADICAL REACTIONS; DIRECT ARYLATION; FUNCTIONALIZATION; BONDS; ELECTRON; ACIDS; HETEROCYCLES</t>
  </si>
  <si>
    <t>Radical additions to heteroaromatic bases are frequently employed for the rapid synthesis of complex products using C-H functionalization strategies. The conditions that are commonly employed are typically harsh, routinely requiring stoichiometric oxidants and other additives. In search for milder reaction environments allowing late-stage functionalization, we present the alkylation of N-heteroarenes using primary alcohols and ethers as radical precursors, where the corresponding alkyl radical is formed via hydrogen atom transfer process with a photoredox catalyzed chlorine atom generation as HAT agent. Furthermore, we explore the reduction of the heteroarenes in moderate to high yields when using secondary alcohols.</t>
  </si>
  <si>
    <t>[Zidan, Montserrat; Morris, Avery O.; McCallum, Terry; Barriault, Louis] Univ Ottawa, Dept Chem &amp; Biomol Sci, Ctr Catalysis Res &amp; Innovat, 10 Marie Curie, Ottawa, ON K1N 6N5, Canada</t>
  </si>
  <si>
    <t>University of Ottawa</t>
  </si>
  <si>
    <t>Barriault, L (corresponding author), Univ Ottawa, Dept Chem &amp; Biomol Sci, Ctr Catalysis Res &amp; Innovat, 10 Marie Curie, Ottawa, ON K1N 6N5, Canada.</t>
  </si>
  <si>
    <t>lbarriaul@uottawa.ca</t>
  </si>
  <si>
    <t>Zidan, Montserrat/0000-0002-7953-4341</t>
  </si>
  <si>
    <t>Natural Sciences and Engineering Research Council (NSERC); University of Ottawa; NSERC; government of Ontario</t>
  </si>
  <si>
    <t>Natural Sciences and Engineering Research Council (NSERC)(Natural Sciences and Engineering Research Council of Canada (NSERC)); University of Ottawa; NSERC(Natural Sciences and Engineering Research Council of Canada (NSERC)); government of Ontario</t>
  </si>
  <si>
    <t>We thank the Natural Sciences and Engineering Research Council (NSERC) and the University of Ottawa for support of the described research. M. Z. thanks the government of Ontario for an OGS M.Sc. scholarship and NSERC for a Ph.D. scholarship (PGS-D), and T M. thanks NSERC for a Ph.D. scholarship (CGS-D).</t>
  </si>
  <si>
    <t>2020 MAR 15</t>
  </si>
  <si>
    <t>10.1002/ejoc.201900786</t>
  </si>
  <si>
    <t>JUL 2019</t>
  </si>
  <si>
    <t>WOS:000476063800001</t>
  </si>
  <si>
    <t>Metal-, Photocatalyst-, and Light-Free Minisci C-H Alkylation of N-Heteroarenes with Oxalates</t>
  </si>
  <si>
    <t>LATE-STAGE FUNCTIONALIZATION; TERTIARY ALCOHOLS; BOND ACTIVATION; HETEROCYCLES; ACIDS; SUBSTITUTIONS; CONSTRUCTION; PHOTOLYSIS; ARYLATION; RADICALS</t>
  </si>
  <si>
    <t>Herein, we report a mild protocol for metal-, photocatalyst-, and light-free Minisci C-H alkylation reactions of N-heteroarenes with alkyl oxalates derived from primary, secondary, and tertiary alcohols. The protocol uses environmentally benign persulfate as a stoichiometric oxidant and does not require high temperatures or large excesses of either of the substrates, making the procedure suitable for late-stage C-H alkylation of complex molecules. Notably, several pharmaceuticals and natural products could be functionalized or prepared with this protocol, thus demonstrating its utility.</t>
  </si>
  <si>
    <t>[Dong, Jianyang; Wang, Zhen; Wang, Xiaochen; Song, Hongjian; Liu, Yuxiu; Wang, Qingmin] Nankai Univ, Res Inst Elementoorgan Chem, Coll Chem, State Key Lab Elementoorgan Chem, Tianjin 300071, Peoples R China; [Wang, Qingmin] Collaborat Innovat Ctr Chem Sci &amp; Engn Tianjin, Tianjin 300071, Peoples R China</t>
  </si>
  <si>
    <t>Wang, QM (corresponding author), Nankai Univ, Res Inst Elementoorgan Chem, Coll Chem, State Key Lab Elementoorgan Chem, Tianjin 300071, Peoples R China.;Wang, QM (corresponding author), Collaborat Innovat Ctr Chem Sci &amp; Engn Tianjin, Tianjin 300071, Peoples R China.</t>
  </si>
  <si>
    <t>liu, yuxiu/HNO-8707-2023; Dong, Jianyang/AGV-9392-2022; LIU, YU/HTR-1607-2023</t>
  </si>
  <si>
    <t>Dong, Jianyang/0000-0002-7070-0251</t>
  </si>
  <si>
    <t>We are grateful to the National Key Research and Development Program of China (2018YFD0200100) and the National Natural Science Foundation of China (21732002, 21672117) for generous financial support for our programs.</t>
  </si>
  <si>
    <t>JUN 7</t>
  </si>
  <si>
    <t>IC8FN</t>
  </si>
  <si>
    <t>WOS:000471212000096</t>
  </si>
  <si>
    <t>Sun, AC; McAtee, RC; McClain, EJ; Stephenson, CRJ</t>
  </si>
  <si>
    <t>Sun, Alexandra C.; McAtee, Rory C.; McClain, Edward J.; Stephenson, Corey R. J.</t>
  </si>
  <si>
    <t>Advancements in Visible-Light-Enabled Radical C(sp)2-H Alkylation of (Hetero)arenes</t>
  </si>
  <si>
    <t>SYNTHESIS-STUTTGART</t>
  </si>
  <si>
    <t>Review</t>
  </si>
  <si>
    <t>Minisci reaction; photoredox catalysis; visible light; radical alkylation; late-stage functionalization; heteroarenes</t>
  </si>
  <si>
    <t>C-H FUNCTIONALIZATION; LATE-STAGE FUNCTIONALIZATION; ELECTRON-RICH HETEROCYCLES; PHOTOREDOX CATALYSIS; DECARBOXYLATIVE ALKYLATION; N-HETEROARENES; ACIDS; TRIFLUOROMETHYLATION; ARYLATION; METHYLATION</t>
  </si>
  <si>
    <t>The Minisci reaction, which encompasses the radical C-H alkylation of heteroarenes, has undergone revolutionary development in recent years. The application of photoredox catalysis to alkyl radical generation has given rise to a multitude of methods that feature enhanced functional group tolerance, generality, and operational simplicity. The intent of this short review is to bring readers up to date on this rapidly expanding field. Specifically, we will highlight key examples of visible-light-driven Minisci alkylation strategies that represent key advancements in this area of research. The scope and limitations of these transformations will be discussed, with a focus on examining the underlying pathways for alkyl radical generation. Our goal is to make this short review a stepping stone for further synthetic research development. Sections are organized based on alkyl radical precursor reagents. 1 Introduction 2 Alkyl Carboxylic Acids and Carboxylic Acid Derivatives 3 Alkylboronic Acids 4 Potassium Alkyl- and Alkoxymethyltrifluoroborates 5 Alkyl Halides 6 Alcohols and Ethers 7 Conclusion</t>
  </si>
  <si>
    <t>[Sun, Alexandra C.; McAtee, Rory C.; McClain, Edward J.; Stephenson, Corey R. J.] Univ Michigan, Dept Chem, Willard Henry Dow Lab, 930 North Univ Ave, Ann Arbor, MI 48109 USA</t>
  </si>
  <si>
    <t>University of Michigan System; University of Michigan</t>
  </si>
  <si>
    <t>Stephenson, CRJ (corresponding author), Univ Michigan, Dept Chem, Willard Henry Dow Lab, 930 North Univ Ave, Ann Arbor, MI 48109 USA.</t>
  </si>
  <si>
    <t>crjsteph@umich.edu</t>
  </si>
  <si>
    <t>Stephenson, Corey/Y-3069-2019; Stephenson, Corey/G-1457-2016</t>
  </si>
  <si>
    <t>Stephenson, Corey/0000-0002-2443-5514; Stephenson, Corey/0000-0002-2443-5514</t>
  </si>
  <si>
    <t>NIH NIGMS [R01-GM127774]; University of Michigan; NSF Graduate Research Fellowship [DGE 1256260]</t>
  </si>
  <si>
    <t>NIH NIGMS(United States Department of Health &amp; Human ServicesNational Institutes of Health (NIH) - USANIH National Institute of General Medical Sciences (NIGMS)); University of Michigan(University of Michigan System); NSF Graduate Research Fellowship(National Science Foundation (NSF))</t>
  </si>
  <si>
    <t>The authors acknowledge the financial support for this work from the NIH NIGMS (R01-GM127774) and the University of Michigan. This work is supported by an NSF Graduate Research Fellowship for A.C.S. and R.C.M. (grant DGE 1256260).</t>
  </si>
  <si>
    <t>0039-7881</t>
  </si>
  <si>
    <t>1437-210X</t>
  </si>
  <si>
    <t>Synthesis</t>
  </si>
  <si>
    <t>MAR</t>
  </si>
  <si>
    <t>10.1055/s-0037-1611658</t>
  </si>
  <si>
    <t>HN1DH</t>
  </si>
  <si>
    <t>Green Accepted, hybrid</t>
  </si>
  <si>
    <t>WOS:000459926800006</t>
  </si>
  <si>
    <t>Dong, JY; Lyu, XL; Wang, Z; Wang, XC; Song, HJ; Liu, YX; Wang, QM</t>
  </si>
  <si>
    <t>Dong, Jianyang; Lyu, Xueli; Wang, Zhen; Wang, Xiaochen; Song, Hongjian; Liu, Yuxiu; Wang, Qingmin</t>
  </si>
  <si>
    <t>Visible-light-mediated Minisci C-H alkylation of heteroarenes with unactivated alkyl halides using O2 as an oxidant</t>
  </si>
  <si>
    <t>LATE-STAGE FUNCTIONALIZATION; HETEROAROMATIC BASES; RADICAL ALKYLATION; ELECTRON-TRANSFER; ARYLATION; ACTIVATION; CATALYSIS; IODIDES; TRIS(TRIMETHYLSILYL)SILANE; SUBSTITUTIONS</t>
  </si>
  <si>
    <t>Herein, we report a protocol for direct visible-light-mediated Minisci C-H alkylation of heteroarenes with unactivated alkyl halides using molecular oxygen as an oxidant at room temperature. This mild protocol is compatible with a wide array of sensitive functional groups and has a broad substrate scope. Notably, functionalization of (iso)quinolines, pyridines, phenanthrolines, quinazoline, and other heterocyclic compounds with unactivated primary, secondary, and tertiary alkyl halides proceeds smoothly under the standard conditions. The robustness of this protocol is further demonstrated by the late-stage functionalization of complex nitrogen-containing natural products and drugs.</t>
  </si>
  <si>
    <t>[Dong, Jianyang; Lyu, Xueli; Wang, Zhen; Wang, Xiaochen; Song, Hongjian; Liu, Yuxiu; Wang, Qingmin] Nankai Univ, State Key Lab Elementoorgan Chem, Res Inst Elementoorgan Chem, Coll Chem, Tianjin 300071, Peoples R China; [Wang, Qingmin] Collaborat Innovat Ctr Chem Sci &amp; Engn Tianjin, Tianjin 300071, Peoples R China</t>
  </si>
  <si>
    <t>Wang, QM (corresponding author), Nankai Univ, State Key Lab Elementoorgan Chem, Res Inst Elementoorgan Chem, Coll Chem, Tianjin 300071, Peoples R China.;Wang, QM (corresponding author), Collaborat Innovat Ctr Chem Sci &amp; Engn Tianjin, Tianjin 300071, Peoples R China.</t>
  </si>
  <si>
    <t>Dong, Jianyang/0000-0002-7070-0251; wang, Qingmin/0000-0002-6062-3766</t>
  </si>
  <si>
    <t>National Natural Science Foundation of China [21732002, 21672117]; Tianjin Natural Science Foundation [16JCZDJC32400]</t>
  </si>
  <si>
    <t>National Natural Science Foundation of China(National Natural Science Foundation of China (NSFC)); Tianjin Natural Science Foundation(Natural Science Foundation of Tianjin)</t>
  </si>
  <si>
    <t>We are grateful to the National Natural Science Foundation of China (21732002, 21672117) and the Tianjin Natural Science Foundation (16JCZDJC32400) for generous financial support for our programs.</t>
  </si>
  <si>
    <t>JAN 28</t>
  </si>
  <si>
    <t>10.1039/c8sc04892d</t>
  </si>
  <si>
    <t>HJ6ZM</t>
  </si>
  <si>
    <t>WOS:000457342200034</t>
  </si>
  <si>
    <t>Sutherland, DR; Veguillas, M; Oates, CL; Lee, AL</t>
  </si>
  <si>
    <t>Sutherland, Daniel R.; Veguillas, Marcos; Oates, Conor L.; Lee, Ai-Lan</t>
  </si>
  <si>
    <t>Metal-, Photocatalyst-, and Light-Free, Late-Stage C-H Alkylation of Heteroarenes and 1,4-Quinones Using Carboxylic Acids</t>
  </si>
  <si>
    <t>HETEROAROMATIC BASES; ARYLBORONIC ACIDS; HYPERVALENT IODINE; MINISCI REACTION; FUNCTIONALIZATION; HETEROCYCLES; CATALYSIS; ETHERS; PEROXYDISULFATE; PERSULFATE</t>
  </si>
  <si>
    <t>Contrary to the accepted convention, this work shows that Minisci-type C-H alkylation does not require any metal, photocatalyst, light, or prefunctionalization of the readily available and inexpensive carboxylic acids to proceed well under mild conditions. These mild conditions can be utilized for late-stage alkylations of complex molecules, including pharmaceutical compounds and light-sensitive compounds which degrade under photocatalytic conditions.</t>
  </si>
  <si>
    <t>[Sutherland, Daniel R.; Veguillas, Marcos; Oates, Conor L.; Lee, Ai-Lan] Heriot Watt Univ, Inst Chem Sci, Edinburgh EH14 4AS, Midlothian, Scotland</t>
  </si>
  <si>
    <t>Heriot Watt University</t>
  </si>
  <si>
    <t>Lee, AL (corresponding author), Heriot Watt Univ, Inst Chem Sci, Edinburgh EH14 4AS, Midlothian, Scotland.</t>
  </si>
  <si>
    <t>a.lee@hw.ac.uk</t>
  </si>
  <si>
    <t>Lee, Ai-Lan/A-7878-2010; Hernando, Marcos Veguillas/J-6729-2017</t>
  </si>
  <si>
    <t>Lee, Ai-Lan/0000-0001-9067-8664; Veguillas Hernando, Marcos/0000-0002-0219-6217</t>
  </si>
  <si>
    <t>Heriot-Watt University; Leverhulme Trust [RPG-2016-008]</t>
  </si>
  <si>
    <t>Heriot-Watt University; Leverhulme Trust(Leverhulme Trust)</t>
  </si>
  <si>
    <t>We gratefully acknowledge Heriot-Watt University (DRS, JWS Scholarship) and the Leverhulme Trust (MV, RPG-2016-008) for funding. We thank Dr. Filipe Vilela and Christopher G. Thomson (Heriot-Watt University) for helpful discussions. Mass spectrometry data were acquired at the EPSRC UK National Mass Spectrometry Facility at Swansea University.</t>
  </si>
  <si>
    <t>NOV 2</t>
  </si>
  <si>
    <t>10.1021/acs.orglett.8b02988</t>
  </si>
  <si>
    <t>GZ5FB</t>
  </si>
  <si>
    <t>WOS:000449443100054</t>
  </si>
  <si>
    <t>Ge, L; Jian, WJ; Zhou, H; Chen, SW; Ye, CQ; Yu, F; Qian, B; Li, YJ; Bao, HL</t>
  </si>
  <si>
    <t>Ge, Liang; Jian, Wujun; Zhou, Huan; Chen, Shaowei; Ye, Changqing; Yu, Fei; Qian, Bo; Li, Yajun; Bao, Hongli</t>
  </si>
  <si>
    <t>Iron-Catalyzed Vinylic C-H Alkylation with Alkyl Peroxides</t>
  </si>
  <si>
    <t>homogeneous catalysis; iron; natural products; radicals; synthesis design</t>
  </si>
  <si>
    <t>ALIPHATIC CARBOXYLIC-ACIDS; DECARBOXYLATIVE HECK REACTION; ABSOLUTE RATE CONSTANTS; REDOX-ACTIVE ESTERS; COUPLING REACTIONS; BOND FORMATION; DIRECT FUNCTIONALIZATION; RADICAL-CATION; PHOTOREDOX; HALIDES</t>
  </si>
  <si>
    <t>A variety of alkyl peresters and alkyl diacyl peroxides, which are readily accessible from carboxylic acids, are utilized as general primary, secondary, and tertiary alkylating reagents for iron-catalyzed vinylic C-H alkylation of vinyl arenes, dienes, and 1,3-enynes. This transformation affords olefinic products in up to 98% yield with high E/Z values. A broad range of functionalities, including carboxyl, boronic acid, methoxy, ester, amino, and halides, are tolerated. This protocol provides a facile approach to some olefins that are difficult to access, and hence, offers an alternative to existing systems. The synthetic utility of this method is demonstrated by late-stage functionalization of selected natural-product derivatives.</t>
  </si>
  <si>
    <t>[Ge, Liang; Jian, Wujun; Zhou, Huan; Chen, Shaowei; Ye, Changqing; Yu, Fei; Qian, Bo; Li, Yajun; Bao, Hongli] Univ Chinese Acad Sci, Fujian Inst Res Struct Matter, Ctr Excellence Mol Synth, State Key Lab Struct Chem,Key Lab Coal Ethylene G, 155 Yangqiao Rd West, Fuzhou 350002, Fujian, Peoples R China</t>
  </si>
  <si>
    <t>Chinese Academy of Sciences; University of Chinese Academy of Sciences, CAS; Fujian Institute of Research on the Structure of Matter, CAS</t>
  </si>
  <si>
    <t>Bao, HL (corresponding author), Univ Chinese Acad Sci, Fujian Inst Res Struct Matter, Ctr Excellence Mol Synth, State Key Lab Struct Chem,Key Lab Coal Ethylene G, 155 Yangqiao Rd West, Fuzhou 350002, Fujian, Peoples R China.</t>
  </si>
  <si>
    <t>hlbao@fjirsm.ac.cn</t>
  </si>
  <si>
    <t>Chen, Shaowei/B-5171-2013; Bao, Hongli/AAB-9485-2019</t>
  </si>
  <si>
    <t>Li, Yajun/0000-0001-6690-2662; Bao, Hongli/0000-0003-1030-5089</t>
  </si>
  <si>
    <t>NSFC [21672213]; Strategic Priority Research Program of the Chinese Academy of Sciences [XDB20000000]; 100 Talents Program; Haixi Institute of CAS [CXZX-2017-P01]; 1000 Youth Talents Program</t>
  </si>
  <si>
    <t>NSFC(National Natural Science Foundation of China (NSFC)); Strategic Priority Research Program of the Chinese Academy of Sciences(Chinese Academy of Sciences); 100 Talents Program(Chinese Academy of Sciences); Haixi Institute of CAS; 1000 Youth Talents Program</t>
  </si>
  <si>
    <t>We thank the NSFC (grant no. 21672213), the Strategic Priority Research Program of the Chinese Academy of Sciences (grant no. XDB20000000), The 100 Talents Program, The 1000 Youth Talents Program, and Haixi Institute of CAS (CXZX-2017-P01) for financial support. We also thank Professor Weiping Su, Daqiang Yuan, and Xinqiang Fang from our institute for suggestions and help.</t>
  </si>
  <si>
    <t>SEP 4</t>
  </si>
  <si>
    <t>10.1002/asia.201800534</t>
  </si>
  <si>
    <t>GS5EK</t>
  </si>
  <si>
    <t>WOS:000443679400047</t>
  </si>
  <si>
    <t>Wang, JH; Li, GX; He, G; Chen, G</t>
  </si>
  <si>
    <t>Wang, Junhua; Li, Guo-Xing; He, Gang; Chen, Gong</t>
  </si>
  <si>
    <t>Photoredox-Mediated Minisci Alkylation of N-Heteroarenes using Carboxylic Acids and Hypervalent Iodine</t>
  </si>
  <si>
    <t>ASIAN JOURNAL OF ORGANIC CHEMISTRY</t>
  </si>
  <si>
    <t>C-H activation; hypervalent iodine; Minisci alkylation; photoredox; radical</t>
  </si>
  <si>
    <t>C-H FUNCTIONALIZATION; VISIBLE-LIGHT; HETEROAROMATIC BASES; ELECTRON-TRANSFER; BOND ACTIVATION; VINYL HALIDES; CATALYSIS; ARYLATION; RADICALS; HETEROCYCLES</t>
  </si>
  <si>
    <t>A new protocol of photoredox-mediated Minisci alkylation of N-heteroarenes with aliphatic carboxylic acids has been developed. Using Ru(bpy)(3)Cl-2 as photocatalyst and acetoxybenziodoxole (BI-OAc) as oxidant, a variety of primary, secondary and tertiary alkyl groups can be efficiently incorporated into various electron-deficient N-heteroarenes. This protocol demonstrated excellent substrate scope and good functional group tolerance and can be applied to late-stage functionalization of complex molecules.</t>
  </si>
  <si>
    <t>[Wang, Junhua; Li, Guo-Xing; He, Gang; Chen, Gong] Nankai Univ, Coll Chem, State Key Lab, Tianjin 300071, Peoples R China; [Wang, Junhua; Li, Guo-Xing; He, Gang; Chen, Gong] Nankai Univ, Coll Chem, Inst Elementoorgan Chem, Tianjin 300071, Peoples R China; [He, Gang; Chen, Gong] Collaborat Innovat Ctr Chem Sci &amp; Engn Tianjin, Tianjin 300071, Peoples R China</t>
  </si>
  <si>
    <t>Li, GX; Chen, G (corresponding author), Nankai Univ, Coll Chem, State Key Lab, Tianjin 300071, Peoples R China.;Li, GX; Chen, G (corresponding author), Nankai Univ, Coll Chem, Inst Elementoorgan Chem, Tianjin 300071, Peoples R China.;Chen, G (corresponding author), Collaborat Innovat Ctr Chem Sci &amp; Engn Tianjin, Tianjin 300071, Peoples R China.</t>
  </si>
  <si>
    <t>guoxing007@mail.nankai.edu.cn; gongchen@nankai.edu.cn</t>
  </si>
  <si>
    <t>Chen, Gong/A-8063-2013; He, Gang/AAW-5340-2020</t>
  </si>
  <si>
    <t>Chen, Gong/0000-0002-5067-9889; He, Gang/0000-0002-9064-3418; Li, Guo-Xing/0000-0003-0568-8556</t>
  </si>
  <si>
    <t>State Key Laboratory of Elemento-Organic Chemistry at Nankai University; NSFC [21421062, 21672105]; China Postdoctoral Science Foundation [2016M591383]</t>
  </si>
  <si>
    <t>State Key Laboratory of Elemento-Organic Chemistry at Nankai University; NSFC(National Natural Science Foundation of China (NSFC)); China Postdoctoral Science Foundation(China Postdoctoral Science Foundation)</t>
  </si>
  <si>
    <t>We gratefully thank the State Key Laboratory of Elemento-Organic Chemistry at Nankai University, NSFC 21421062, 21672105 and China Postdoctoral Science Foundation (2016M591383) for financial support of this work.</t>
  </si>
  <si>
    <t>2193-5807</t>
  </si>
  <si>
    <t>2193-5815</t>
  </si>
  <si>
    <t>ASIAN J ORG CHEM</t>
  </si>
  <si>
    <t>Asian J. Org. Chem.</t>
  </si>
  <si>
    <t>JUL</t>
  </si>
  <si>
    <t>10.1002/ajoc.201800197</t>
  </si>
  <si>
    <t>GM7DF</t>
  </si>
  <si>
    <t>WOS:000438338100014</t>
  </si>
  <si>
    <t>Genovino, J; Lian, YJ; Zhang, Y; Hope, TO; Juneau, A; Gagné, Y; Ingle, G; Frenette, M</t>
  </si>
  <si>
    <t>Genovino, Julien; Lian, Yajing; Zhang, Yuan; Hope, Taylor O.; Juneau, Antoine; Gagne, Yohann; Ingle, Gajendra; Frenette, Mathieu</t>
  </si>
  <si>
    <t>Metal-Free-Visible Light C-H Alkylation of Heteroaromatics via Hypervalent Iodine-Promoted Decarboxylation</t>
  </si>
  <si>
    <t>LATE-STAGE FUNCTIONALIZATION; PHOTOREDOX CATALYSIS; ARYLBORONIC ACIDS; ORGANIC-SYNTHESIS; N-HETEROARENES; HETEROCYCLES; DERIVATIVES; N-(ACYLOXY)PHTHALIMIDES; TRIFLUOROMETHYLATION; GENERATION</t>
  </si>
  <si>
    <t>A metal-free photoredox C-H alkylation of heteroaromatics from readily available carboxylic acids using an organic photocatalyst and hypervalent iodine reagents under blue LED light is reported. The developed methodology tolerates a broad range of functional groups and can be applied to the late-stage functionalization of drugs and drug-like molecules. The reaction mechanism was investigated with control experiments and photophysical experiments as well as DFT calculations.</t>
  </si>
  <si>
    <t>[Genovino, Julien; Lian, Yajing; Zhang, Yuan; Ingle, Gajendra] Pfizer Worldwide Med Chem, Eastern Point Rd, Groton, CT 06340 USA; [Hope, Taylor O.; Juneau, Antoine; Gagne, Yohann; Frenette, Mathieu] Univ Quebec, Dept Chim, Case Postale 8888,Succursale Ctr Ville, Montreal, PQ H3C 3P8, Canada</t>
  </si>
  <si>
    <t>Pfizer; University of Quebec; University of Quebec Montreal</t>
  </si>
  <si>
    <t>Genovino, J (corresponding author), Pfizer Worldwide Med Chem, Eastern Point Rd, Groton, CT 06340 USA.;Frenette, M (corresponding author), Univ Quebec, Dept Chim, Case Postale 8888,Succursale Ctr Ville, Montreal, PQ H3C 3P8, Canada.</t>
  </si>
  <si>
    <t>jgenovino@hotmail.com; frenette.mathieu@uqam.ca</t>
  </si>
  <si>
    <t>Lian, Yajing/F-9157-2011; Juneau, Antoine/IUP-1766-2023</t>
  </si>
  <si>
    <t>Genovino, Julien/0000-0001-5879-2491; Juneau, Antoine/0000-0001-9207-8013</t>
  </si>
  <si>
    <t>NSERC; FRQNT; NanoQAM</t>
  </si>
  <si>
    <t>NSERC(Natural Sciences and Engineering Research Council of Canada (NSERC)); FRQNT(Fonds de recherche du Quebec (FRQ)Fonds de recherche du Quebec - Nature et technologies (FRQNT)); NanoQAM</t>
  </si>
  <si>
    <t>We thank Dr. David Piotrowski (Pfizer), Dr. Joseph Tucker (Pfizer), and Dr. Martins Oderinde (Pfizer) for helpful discussions. M.F. thanks NSERC, FRQNT, and NanoQAM for generous funding.</t>
  </si>
  <si>
    <t>JUN 1</t>
  </si>
  <si>
    <t>10.1021/acs.orglett.8b01085</t>
  </si>
  <si>
    <t>GI4UU</t>
  </si>
  <si>
    <t>WOS:000434367500018</t>
  </si>
  <si>
    <t>Nuhant, P; Oderinde, MS; Genovino, J; Juneau, A; Gagné, Y; Allais, C; Chinigo, GM; Choi, C; Sach, NW; Bernier, L; Fobian, YM; Bundesmann, MW; Khunte, B; Frenette, M; Fadeyi, OO</t>
  </si>
  <si>
    <t>Nuhant, Philippe; Oderinde, Martins S.; Genovino, Julien; Juneau, Antoine; Gagne, Yohann; Allais, Christophe; Chinigo, Gary M.; Choi, Chulho; Sach, Neal W.; Bernier, Louise; Fobian, Yvette M.; Bundesmann, Mark W.; Khunte, Bhagyashree; Frenette, Mathieu; Fadeyi, Olugbeminiyi O.</t>
  </si>
  <si>
    <t>Visible-Light-Initiated Manganese Catalysis for C-H Alkylation of Heteroarenes: Applications and Mechanistic Studies</t>
  </si>
  <si>
    <t>C-H alkylation; DFT studies; manganese; Minisci reaction; redox chemistry</t>
  </si>
  <si>
    <t>LATE-STAGE FUNCTIONALIZATION; HETEROAROMATIC BASES; PHOTOREDOX CATALYSIS; RADICAL-ADDITION; DIMANGANESE DECACARBONYL; FLEXIBLE APPROACH; HETEROCYCLES; CARBONYL; HALIDES; SUBSTITUTIONS</t>
  </si>
  <si>
    <t>A visible-light-driven Minisci protocol that employs an inexpensive earth-abundant metal catalyst, decacarbonyldimanganese Mn-2(CO)(10), to generate alkyl radicals from alkyl iodides has been developed. This Minisci protocol is compatible with a wide array of sensitive functional groups, including oxetanes, sugar moieties, azetidines, tert-butyl carbamates (Boc-group), cyclobutanes, and spirocycles. The robustness of this protocol is demonstrated on the late-stage functionalization of complex nitrogen-containing drugs. Photophysical and DFT studies indicate a light-initiated chain reaction mechanism propagated by Mn-.(CO)(5). The rate-limiting step is the iodine abstraction from an alkyl iodide by Mn-.(CO)(5).</t>
  </si>
  <si>
    <t>[Nuhant, Philippe; Oderinde, Martins S.; Genovino, Julien; Allais, Christophe; Chinigo, Gary M.; Choi, Chulho; Sach, Neal W.; Bernier, Louise; Fobian, Yvette M.; Bundesmann, Mark W.; Khunte, Bhagyashree; Fadeyi, Olugbeminiyi O.] Pfizer Med Design &amp; Oncol Med Chem, 445 Eastern Point Rd, Groton, CT 06340 USA; [Juneau, Antoine; Gagne, Yohann; Frenette, Mathieu] Univ Quebec, Dept Chim, Case Postale 8888,Succursale Ctr Ville, Montreal, PQ H3C 3P8, Canada</t>
  </si>
  <si>
    <t>Fadeyi, OO (corresponding author), Pfizer Med Design &amp; Oncol Med Chem, 445 Eastern Point Rd, Groton, CT 06340 USA.;Frenette, M (corresponding author), Univ Quebec, Dept Chim, Case Postale 8888,Succursale Ctr Ville, Montreal, PQ H3C 3P8, Canada.</t>
  </si>
  <si>
    <t>frenette.mathieu@uqam.ca; olugbeminiyi.fadeyi@pfizer.com</t>
  </si>
  <si>
    <t>Juneau, Antoine/IUP-1766-2023</t>
  </si>
  <si>
    <t>Oderinde, Martins S./0000-0002-6858-321X; Choi, Chulho/0000-0003-3459-3767; Juneau, Antoine/0000-0001-9207-8013</t>
  </si>
  <si>
    <t>Pfizer Inc.; Natural Sciences and Engineering Research Council (NSERC); Fonds de Recherche du Quebec en Sciences et Technologies (FRQNT); Canadian Foundation for Innovation (CFI); NanoQAM</t>
  </si>
  <si>
    <t>Pfizer Inc.(Pfizer); Natural Sciences and Engineering Research Council (NSERC)(Natural Sciences and Engineering Research Council of Canada (NSERC)); Fonds de Recherche du Quebec en Sciences et Technologies (FRQNT); Canadian Foundation for Innovation (CFI)(Canada Foundation for Innovation); NanoQAM</t>
  </si>
  <si>
    <t>We thank Pfizer Inc. for financial support. Professor M. Frenette would like to acknowledge funding from the Natural Sciences and Engineering Research Council (NSERC), Fonds de Recherche du Quebec en Sciences et Technologies (FRQNT), the Canadian Foundation for Innovation (CFI), and NanoQAM.</t>
  </si>
  <si>
    <t>NOV 27</t>
  </si>
  <si>
    <t>10.1002/anie.201707958</t>
  </si>
  <si>
    <t>FN6LS</t>
  </si>
  <si>
    <t>WOS:000416126600019</t>
  </si>
  <si>
    <t>Gutiérrez-Bonet, A; Remeur, C; Matsui, JK; Molander, GA</t>
  </si>
  <si>
    <t>Gutierrez-Bonet, Alvaro; Remeur, Camille; Matsui, Jennifer K.; Molander, Gary A.</t>
  </si>
  <si>
    <t>Late-Stage C-H Alkylation of Heterocycles and 1,4-Quinones via Oxidative Homolysis of 1,4-Dihydropyridines</t>
  </si>
  <si>
    <t>PROTONATED HETEROAROMATIC BASES; AROMATIC-SUBSTITUTION; ONE-STEP; NUCLEOPHILIC CHARACTER; ARYLBORONIC ACIDS; RADICAL REACTIONS; HANTZSCH ESTERS; THEILERIA-PARVA; POT SYNTHESIS; FUNCTIONALIZATION</t>
  </si>
  <si>
    <t>Under oxidative conditions, 1,4-dihydropyridines (DHPs) undergo a homolytic cleavage, forming exclusively a C-sp(3)-centered radical that can engage in the C-H alkylation of heterocyclic bases and 1,4-quinones. DHPs are readily prepared from aldehydes, and considering that aldehydes normally require harsh reaction conditions to take part in such transformations, with mixtures of alkylated and acylated products often being obtained, this net decarbonylative alkylation approach becomes particularly useful. The present method takes place under mild reaction conditions and requires only persulfate as a stoichiometric oxidant, making the procedure suitable for the late-stage C-H alkylation of complex molecules. Notably, structurally complex pharmaceutical agents could be functionalized or prepared with this protocol, such as the antimalarial Atovaquone and antitheilerial Parvaquone, thus evidencing its applicability. Mechanistic studies revealed a likely radical chain process via the formation of a dearomatized intermediate, providing a deeper understanding of the factors governing the reactivity of these radical forebears.</t>
  </si>
  <si>
    <t>[Gutierrez-Bonet, Alvaro; Remeur, Camille; Matsui, Jennifer K.; Molander, Gary A.] Univ Penn, Dept Chem, Roy &amp; Diana Vagelos Labs, Philadelphia, PA 19104 USA</t>
  </si>
  <si>
    <t>University of Pennsylvania</t>
  </si>
  <si>
    <t>Molander, GA (corresponding author), Univ Penn, Dept Chem, Roy &amp; Diana Vagelos Labs, Philadelphia, PA 19104 USA.</t>
  </si>
  <si>
    <t>gmolandr@sas.upenn.edu</t>
  </si>
  <si>
    <t>Gutierrez Bonet, Alvaro/Y-7552-2019</t>
  </si>
  <si>
    <t>Gutierrez Bonet, Alvaro/0000-0003-3045-0099</t>
  </si>
  <si>
    <t>National Institutes of Health [NIGMS 1 R01 GM113878]</t>
  </si>
  <si>
    <t>National Institutes of Health(United States Department of Health &amp; Human ServicesNational Institutes of Health (NIH) - USA)</t>
  </si>
  <si>
    <t>We thank the National Institutes of Health (No. NIGMS 1 R01 GM113878) for support. We acknowledge Dr. C.W. Ross, III (University of Pennsylvania) for HRMS analysis and Dr. N.R. Patel (University of Pennsylvania) for useful experimental suggestions. We thank Dr. A. Correa (Universidad del Pais Vasco), Dr. F. Julia-Hernandez (ICIQJ, D. A. Lopez-Moure (GSK), and Dr. C. B. Kelly and D. N. Primer (University of Pennsylvania) for helpful input.</t>
  </si>
  <si>
    <t>SEP 6</t>
  </si>
  <si>
    <t>10.1021/jacs.7b05899</t>
  </si>
  <si>
    <t>FG4SK</t>
  </si>
  <si>
    <t>WOS:000410255600025</t>
  </si>
  <si>
    <t>Lei, BW; Wang, XJ; Ma, LF; Jiao, HX; Zhu, LS; Li, ZY</t>
  </si>
  <si>
    <t>Lei, Bowen; Wang, Xiaojiao; Ma, Lifang; Jiao, Huixuan; Zhu, Lisi; Li, Ziyuan</t>
  </si>
  <si>
    <t>DDQ-promoted direct C5-alkylation of oxazoles with alkylboronic acids via palladium-catalysed C-H bond activation</t>
  </si>
  <si>
    <t>LATE-STAGE DIVERSIFICATION; ALKYL-HALIDES; PEPTIDE ANTIBIOTICS; BORONIC ACIDS; DRUG-LIKE; FUNCTIONALIZATION; DISCOVERY; ARYLATION; AZOLES; INHIBITORS</t>
  </si>
  <si>
    <t>A novel and concise C5-alkylation of oxazoles using alkylboronic acids as alkyl donors via Pd(II)-catalysed C-H bond activation has been achieved in moderate to good yields with satisfactory functional group tolerance. Instead of commonly used BQ as a key promoter, DDQ was discovered to be a better additive that significantly promoted this alkylation. This efficient and advanced method represents the first C(sp2)-C(sp3) cross-coupling reaction at the C5-position of oxazoles, which is particularly attractive due to its potential applications in the late-stage functionalization of oxazole-containing bioactive molecules.</t>
  </si>
  <si>
    <t>[Lei, Bowen; Wang, Xiaojiao; Ma, Lifang; Jiao, Huixuan; Zhu, Lisi; Li, Ziyuan] Sichuan Univ, Sch Chem Engn, Dept Pharmaceut &amp; Biol Engn, Chengdu 610065, Sichuan, Peoples R China</t>
  </si>
  <si>
    <t>Sichuan University</t>
  </si>
  <si>
    <t>Ma, LF; Li, ZY (corresponding author), Sichuan Univ, Sch Chem Engn, Dept Pharmaceut &amp; Biol Engn, Chengdu 610065, Sichuan, Peoples R China.</t>
  </si>
  <si>
    <t>mlfang11@scu.edu.cn; liziyuan@scu.edu.cn</t>
  </si>
  <si>
    <t>Li, Ziyuan/ABQ-4503-2022</t>
  </si>
  <si>
    <t>Li, Ziyuan/0000-0001-8029-9804</t>
  </si>
  <si>
    <t>Fundamental Research Funds for the Central Universities [2016SCU11020]</t>
  </si>
  <si>
    <t>Fundamental Research Funds for the Central Universities(Fundamental Research Funds for the Central Universities)</t>
  </si>
  <si>
    <t>This work is supported by the Fundamental Research Funds for the Central Universities (2016SCU11020). Prof. Hequan Yao and Dr Yue Huang from China Pharmaceutical University are highly acknowledged for the assistance with the HRMS analysis.</t>
  </si>
  <si>
    <t>AUG 7</t>
  </si>
  <si>
    <t>10.1039/c7ob01083d</t>
  </si>
  <si>
    <t>FB7SQ</t>
  </si>
  <si>
    <t>WOS:000406340700004</t>
  </si>
  <si>
    <t>Matsui, JK; Primer, DN; Molander, GA</t>
  </si>
  <si>
    <t>Matsui, Jennifer K.; Primer, David N.; Molander, Gary A.</t>
  </si>
  <si>
    <t>Metal-free C-H alkylation of heteroarenes with alkyltrifluoroborates: a general protocol for 1°, 2° and 3° alkylation</t>
  </si>
  <si>
    <t>SINGLE-ELECTRON TRANSMETALATION; PHOTOREDOX/NICKEL DUAL CATALYSIS; MARKOVNIKOV ALKENE HYDROFUNCTIONALIZATION; RADICAL-CROSSOVER CYCLOADDITIONS; ONE-POT SYNTHESIS; CARBOXYLIC-ACIDS; MINISCI REACTION; BORONIC ACIDS; HETEROAROMATIC BASES; MEDICINAL CHEMISTRY</t>
  </si>
  <si>
    <t>A photoredox-catalyzed C-H functionalization of heteroarenes using a variety of primary, secondary, and tertiary alkyltrifluoroborates is reported. Using Fukuzumi's organophotocatalyst and a mild oxidant, conditions amenable for functionalizing complex heteroaromatics are described, providing a valuable tool for late-stage derivatization. The reported method addresses the three major limitations of previously reported photoredox-mediated Minisci reactions: (1) use of superstoichiometric amounts of a radical precursor, (2) capricious regioselectivity, and (3) incorporation of expensive photocatalysts. Additionally, a number of unprecedented, complex alkyl radicals are used, thereby increasing the chemical space accessible to Minisci chemistry. To showcase the application in late-stage functionalization, quinine and camptothecin analogues were synthesized. Finally, NMR studies were conducted to provide a rationalization for the heteroaryl activation that permits the use of a single equivalent of radical precursor and also leads to enhanced regioselectivity. Thus, by H-1 and C-13 NMR a distinct heteroaryl species was observed in the presence of acid catalyst and BF3.</t>
  </si>
  <si>
    <t>[Matsui, Jennifer K.; Primer, David N.; Molander, Gary A.] Univ Penn, Dept Chem, Roy &amp; Diana Vagelos Labs, 231 S 34th St, Philadelphia, PA 19104 USA</t>
  </si>
  <si>
    <t>Molander, GA (corresponding author), Univ Penn, Dept Chem, Roy &amp; Diana Vagelos Labs, 231 S 34th St, Philadelphia, PA 19104 USA.</t>
  </si>
  <si>
    <t>We thank the National Institutes of Health (NIGMS 1 R01 GM113878) for support. Dr Mirna El Khatib and Professor Sergei Vinogradov (University of Pennsylvania) are thanked for assisting in the quantum yield studies and providing the necessary equipment. Dr Niki Patel (University of Pennsylvania) is recognized for suggesting the use of allyl acetate as a sulfate radical anion trap. Ms Shorouk Badir (University of Pennsylvania) is acknowledged for the preparation of tertiary alkyltrifluoroborate 1u. Frontier Scientific is thanked for the generous donation of alkyltrifluoroborates. Pfizer graciously donated organophotocatalyst MesAcr. Lastly, Mr Sergei Tcyrulnikov (University of Pennsylvania) is thanked for performing DFT calculations.</t>
  </si>
  <si>
    <t>MAY 1</t>
  </si>
  <si>
    <t>10.1039/c7sc00283a</t>
  </si>
  <si>
    <t>ET8MH</t>
  </si>
  <si>
    <t>Green Published, gold, Green Submitted</t>
  </si>
  <si>
    <t>WOS:000400553000025</t>
  </si>
  <si>
    <t>Jo, W; Kim, J; Choi, S; Cho, SH</t>
  </si>
  <si>
    <t>Jo, Woohyun; Kim, Junghoon; Choi, Seoyoung; Cho, Seung Hwan</t>
  </si>
  <si>
    <t>Transition-Metal-Free Regioselective Alkylation of Pyridine N-Oxides Using 1,1-Diborylalkanes as Alkylating Reagents</t>
  </si>
  <si>
    <t>alkylation; boron; heterocycles; transition-metal-free synthesis; regioselectivity</t>
  </si>
  <si>
    <t>LATE-STAGE FUNCTIONALIZATION; MEDICINAL CHEMISTS TOOLBOX; C-H FUNCTIONALIZATION; ONE-STEP CONVERSION; ALLYLIC SUBSTITUTION; BOND ACTIVATION; DIASTEREOSELECTIVE SYNTHESIS; ROOM-TEMPERATURE; DIRECT ARYLATION; DIBORYLMETHANE</t>
  </si>
  <si>
    <t>Reported herein is an unprecedented base-promoted deborylative alkylation of pyridine N-oxides using 1,1-diborylalkanes as alkyl sources. The reaction proceeds efficiently for a wide range of pyridine N-oxides and 1,1-diborylalkanes with excellent regioselectivity. The utility of the developed method is demonstrated by the sequential C-H arylation and methylation of pyridine N-oxides. The reaction also can be applied for the direct introduction of a methyl group to 9-O-methylquinine N-oxide, thus it can serve as a powerful method for late-stage functionalization.</t>
  </si>
  <si>
    <t>[Jo, Woohyun; Kim, Junghoon; Choi, Seoyoung; Cho, Seung Hwan] Pohang Univ Sci &amp; Technol POSTECH, Dept Chem, Pohang 790784, South Korea; [Jo, Woohyun; Kim, Junghoon; Choi, Seoyoung; Cho, Seung Hwan] Pohang Univ Sci &amp; Technol POSTECH, Div Adv Nucl Engn, Pohang 790784, South Korea</t>
  </si>
  <si>
    <t>Pohang University of Science &amp; Technology (POSTECH); Pohang University of Science &amp; Technology (POSTECH)</t>
  </si>
  <si>
    <t>Cho, SH (corresponding author), Pohang Univ Sci &amp; Technol POSTECH, Dept Chem, Pohang 790784, South Korea.;Cho, SH (corresponding author), Pohang Univ Sci &amp; Technol POSTECH, Div Adv Nucl Engn, Pohang 790784, South Korea.</t>
  </si>
  <si>
    <t>seunghwan@postech.ac.kr</t>
  </si>
  <si>
    <t>Cho, Seung Hwan/A-8153-2016</t>
  </si>
  <si>
    <t>Cho, Seung Hwan/0000-0001-5803-4922</t>
  </si>
  <si>
    <t>Basic Science Research Program through the National Research Foundation of Korea (NRF); Ministry of Science, ICT &amp; Future Planning [NRF-2015R1C1A1A02036326]</t>
  </si>
  <si>
    <t>Basic Science Research Program through the National Research Foundation of Korea (NRF)(National Research Foundation of Korea); Ministry of Science, ICT &amp; Future Planning(Ministry of Science, ICT &amp; Future Planning, Republic of Korea)</t>
  </si>
  <si>
    <t>This research was supported by Basic Science Research Program through the National Research Foundation of Korea (NRF), funded by the Ministry of Science, ICT &amp; Future Planning (NRF-2015R1C1A1A02036326). We thank Prof. Jeong Gon Kim for helpful discussions.</t>
  </si>
  <si>
    <t>AUG 8</t>
  </si>
  <si>
    <t>10.1002/anie.201603329</t>
  </si>
  <si>
    <t>DW0ZQ</t>
  </si>
  <si>
    <t>WOS:000383372700042</t>
  </si>
  <si>
    <t>Khan, R; Felix, R; Kemmitt, PD; Coles, SJ; Day, IJ; Tizzard, GJ; Spencer, J</t>
  </si>
  <si>
    <t>Khan, Raysa; Felix, Robert; Kemmitt, Paul D.; Coles, Simon J.; Day, Iain J.; Tizzard, Graham J.; Spencer, John</t>
  </si>
  <si>
    <t>Late Stage C-H Activation of a Privileged Scaffold; Synthesis of a Library of Benzodiazepines</t>
  </si>
  <si>
    <t>ADVANCED SYNTHESIS &amp; CATALYSIS</t>
  </si>
  <si>
    <t>C-H activation; deuteration; heterocycles; microwaves; palladium</t>
  </si>
  <si>
    <t>CATALYZED DIRECT ARYLATION; BOND FUNCTIONALIZATION; DIARYLIODONIUM SALTS; SELECTIVE ARYLATION; MEDICINAL CHEMISTRY; BET BROMODOMAINS; DIRECTING GROUP; DISCOVERY; DERIVATIVES; ACIDS</t>
  </si>
  <si>
    <t>A library of over twenty 5-(2-arylphenyl)-1,3- dihydro-2H-1,4-benzodiazepin-2-ones has been formed by a microwave-mediated late-stage palladium-catalysed arylation of 1,4-benzodiazepines using diaryliodonium salts. This can also be applied to nordazepam (7-chloro-5-phenyl-1,3-dihydro-2H-1,4-benzodiazepin-2-one), the active metabolite of diaze-pam, and subsequent N-alkylation and/orH/D exchange allows further diversification towards elaborated pharmaceuticals and their 3,3'-deuterated analogues.</t>
  </si>
  <si>
    <t>[Khan, Raysa; Day, Iain J.; Spencer, John] Univ Sussex, Sch Life Sci, Dept Chem, Falmer BN1 9QJ, E Sussex, England; [Felix, Robert] Tocris Biosci, IO Ctr, Tocris House,Moorend Farm Ave, Bristol BS11 0QL, Avon, England; [Kemmitt, Paul D.] AstraZeneca, Alderley Pk, Macclesfield SK10 4TG, Cheshire, England; [Coles, Simon J.; Tizzard, Graham J.] Univ Southampton, Sch Chem, UK Natl Crystallog Serv, Southampton SO17 1BJ, Hants, England</t>
  </si>
  <si>
    <t>University of Sussex; AstraZeneca; University of Southampton</t>
  </si>
  <si>
    <t>Spencer, J (corresponding author), Univ Sussex, Sch Life Sci, Dept Chem, Falmer BN1 9QJ, E Sussex, England.</t>
  </si>
  <si>
    <t>j.spencer@sussex.ac.uk</t>
  </si>
  <si>
    <t>Coles, Simon/A-1795-2009; spencer, john/C-2156-2008; SPENCER, John/P-5492-2019; Coles, Simon/AAI-7820-2020</t>
  </si>
  <si>
    <t>Coles, Simon/0000-0001-8414-9272; spencer, john/0000-0001-5231-8836; SPENCER, John/0000-0001-5231-8836; Coles, Simon/0000-0001-8414-9272; Day, Iain/0000-0002-2311-6837</t>
  </si>
  <si>
    <t>EPSRC iCASE PhD student [EP/M507568/1]; AstraZeneca [14550001]; Tocris Biosciences; Engineering and Physical Sciences Research Council [1509523] Funding Source: researchfish</t>
  </si>
  <si>
    <t>EPSRC iCASE PhD student(UK Research &amp; Innovation (UKRI)Engineering &amp; Physical Sciences Research Council (EPSRC)); AstraZeneca(AstraZeneca); Tocris Biosciences; Engineering and Physical Sciences Research Council(UK Research &amp; Innovation (UKRI)Engineering &amp; Physical Sciences Research Council (EPSRC))</t>
  </si>
  <si>
    <t>We thank Dr. Alaa Abdul-Sada (Sussex) and the EPSRC UK National Mass Spectrometry Facility at Swansea University for HR-MS measurements. R.K. is funded as an EPSRC iCASE PhD student (EP/M507568/1) with additional support from AstraZeneca [14550001 (SME)] and Tocris Biosciences. The R. M. Phillips Trust is thanked for providing mass-triggered LC-MS facilities.</t>
  </si>
  <si>
    <t>1615-4150</t>
  </si>
  <si>
    <t>1615-4169</t>
  </si>
  <si>
    <t>ADV SYNTH CATAL</t>
  </si>
  <si>
    <t>Adv. Synth. Catal.</t>
  </si>
  <si>
    <t>JAN 7</t>
  </si>
  <si>
    <t>10.1002/adsc.201501009</t>
  </si>
  <si>
    <t>Chemistry, Applied; Chemistry, Organic</t>
  </si>
  <si>
    <t>DD9OT</t>
  </si>
  <si>
    <t>Green Accepted, Bronze, Green Published</t>
  </si>
  <si>
    <t>WOS:000370256000014</t>
  </si>
  <si>
    <t>Li, GX; Morales-Rivera, CA; Wang, YX; Gao, F; He, G; Liu, P; Chen, G</t>
  </si>
  <si>
    <t>Li, Guo-Xing; Morales-Rivera, Christian A.; Wang, Yaxin; Gao, Fang; He, Gang; Liu, Peng; Chen, Gong</t>
  </si>
  <si>
    <t>Photoredox-mediated Minisci C-H alkylation of N-heteroarenes using boronic acids and hypervalent iodine</t>
  </si>
  <si>
    <t>TRANSITION-METAL-COMPLEXES; DECARBOXYLATIVE ALKYNYLATION; CARBOXYLIC-ACIDS; BOND ACTIVATION; RADICAL REACTIONS; ORGANIC-SYNTHESIS; CRYSTAL-STRUCTURE; ROOM-TEMPERATURE; CATALYSIS; FUNCTIONALIZATION</t>
  </si>
  <si>
    <t>A photoredox-mediated Minisci C-H alkylation reaction of N-heteroarenes with alkyl boronic acids is reported. A broad range of primary and secondary alkyl groups can be efficiently incorporated into various N-heteroarenes using [Ru(bpy)(3)]Cl-2 as photocatalyst and acetoxybenziodoxole as oxidant under mild conditions. The reaction exhibits excellent substrate scope and functional group tolerance, and offers a broadly applicable method for late-stage functionalization of complex substrates. Mechanistic experiments and computational studies suggest that an intramolecularly stabilized ortho-iodobenzoyloxy radical intermediate might play a key role in this reaction system.</t>
  </si>
  <si>
    <t>[Li, Guo-Xing; Wang, Yaxin; Gao, Fang; He, Gang; Chen, Gong] Nankai Univ, Collaborat Innovat Ctr Chem Sci &amp; Engn Tianjin, State Key Lab, Tianjin 300071, Peoples R China; [Li, Guo-Xing; Wang, Yaxin; Gao, Fang; He, Gang; Chen, Gong] Nankai Univ, Collaborat Innovat Ctr Chem Sci &amp; Engn Tianjin, Inst Elementoorgan Chem, Tianjin 300071, Peoples R China; [Morales-Rivera, Christian A.; Liu, Peng] Univ Pittsburgh, Dept Chem, Pittsburgh, PA 15260 USA; [Chen, Gong] Penn State Univ, Dept Chem, 104 Chem Bldg, University Pk, PA 16802 USA</t>
  </si>
  <si>
    <t>Nankai University; Nankai University; Pennsylvania Commonwealth System of Higher Education (PCSHE); University of Pittsburgh; Pennsylvania Commonwealth System of Higher Education (PCSHE); Pennsylvania State University; Pennsylvania State University - University Park</t>
  </si>
  <si>
    <t>Chen, G (corresponding author), Nankai Univ, Collaborat Innovat Ctr Chem Sci &amp; Engn Tianjin, State Key Lab, Tianjin 300071, Peoples R China.;Chen, G (corresponding author), Nankai Univ, Collaborat Innovat Ctr Chem Sci &amp; Engn Tianjin, Inst Elementoorgan Chem, Tianjin 300071, Peoples R China.;Liu, P (corresponding author), Univ Pittsburgh, Dept Chem, Pittsburgh, PA 15260 USA.;Chen, G (corresponding author), Penn State Univ, Dept Chem, 104 Chem Bldg, University Pk, PA 16802 USA.</t>
  </si>
  <si>
    <t>pengliu@pitt.edu; gongchen@nankai.edu.cn</t>
  </si>
  <si>
    <t>Chen, Gong/A-8063-2013; He, Gang/AAW-5340-2020; Liu, Peng/A-9043-2008</t>
  </si>
  <si>
    <t>Chen, Gong/0000-0002-5067-9889; Liu, Peng/0000-0002-8188-632X; Li, Guo-Xing/0000-0003-0568-8556</t>
  </si>
  <si>
    <t>State Key Laboratory of Elemento-Organic Chemistry at Nankai University; University of Pittsburgh</t>
  </si>
  <si>
    <t>State Key Laboratory of Elemento-Organic Chemistry at Nankai University; University of Pittsburgh(University of Pittsburgh)</t>
  </si>
  <si>
    <t>We gratefully thank the State Key Laboratory of Elemento-Organic Chemistry at Nankai University and the University of Pittsburgh for financial support of this work.</t>
  </si>
  <si>
    <t>10.1039/c6sc02653b</t>
  </si>
  <si>
    <t>DX3XT</t>
  </si>
  <si>
    <t>WOS:000384311700014</t>
  </si>
  <si>
    <t>Jin, J; MacMillan, DWC</t>
  </si>
  <si>
    <t>Jin, Jian; MacMillan, David W. C.</t>
  </si>
  <si>
    <t>Alcohols as alkylating agents in heteroarene C-H functionalization</t>
  </si>
  <si>
    <t>NATURE</t>
  </si>
  <si>
    <t>POLARITY-REVERSAL CATALYSIS; PHOTOREDOX CATALYSIS; DIRECT ARYLATION; BONDS; RACEMIZATION; ACTIVATION; DISCOVERY; STRATEGY; ETHERS</t>
  </si>
  <si>
    <t>Redox processes and radical intermediates are found in many biochemical processes, including deoxyribonucleotide synthesis and oxidative DNA damage(1). One of the core principles underlying DNA biosynthesis is the radical-mediated elimination of H2O to deoxygenate ribonucleotides, an example of 'spin-centre shift'(2), during which an alcohol C-O bond is cleaved, resulting in a carbon-centred radical intermediate. Although spin-centre shift is a well-understood biochemical process, it is underused by the synthetic organic chemistry community. We wondered whether it would be possible to take advantage of this naturally occurring process to accomplish mild, non-traditional alkylation reactions using alcohols as radical precursors. Because conventional radical-based alkylation methods require the use of stoichiometric oxidants, increased temperatures or peroxides(3-7), a mild protocol using simple and abundant alkylating agents would have considerable use in the synthesis of diversely functionalized pharmacophores. Here we describe the development of a dual catalytic alkylation of heteroarenes, using alcohols as mild alkylating reagents. This method represents the first, to our knowledge, broadly applicable use of unactivated alcohols as latent alkylating reagents, achieved via the successful merger of photoredox and hydrogen atom transfer catalysis. The value of this multi-catalytic protocol has been demonstrated through the late-stage functionalization of the medicinal agents, fasudil and milrinone.</t>
  </si>
  <si>
    <t>[Jin, Jian; MacMillan, David W. C.] Princeton Univ, Merck Ctr Catalysis, Princeton, NJ 08544 USA</t>
  </si>
  <si>
    <t>Jin, Jian/J-6907-2016</t>
  </si>
  <si>
    <t>Jin, Jian/0000-0003-3054-5215; JIN, JIAN/0000-0001-9685-3355</t>
  </si>
  <si>
    <t>NIHGMS [R01 GM103558-03]</t>
  </si>
  <si>
    <t>NIHGMS(United States Department of Health &amp; Human ServicesNational Institutes of Health (NIH) - USANIH National Institute of General Medical Sciences (NIGMS))</t>
  </si>
  <si>
    <t>Financial support was provided by NIHGMS (R01 GM103558-03), and gifts from Merck and Amgen. J.J. thanks J.A. Terrett for assistance in preparing this manuscript.</t>
  </si>
  <si>
    <t>0028-0836</t>
  </si>
  <si>
    <t>1476-4687</t>
  </si>
  <si>
    <t>Nature</t>
  </si>
  <si>
    <t>SEP 3</t>
  </si>
  <si>
    <t>10.1038/nature14885</t>
  </si>
  <si>
    <t>Multidisciplinary Sciences</t>
  </si>
  <si>
    <t>Science &amp; Technology - Other Topics</t>
  </si>
  <si>
    <t>CQ4SE</t>
  </si>
  <si>
    <t>WOS:000360594100030</t>
  </si>
  <si>
    <t>Tang, RJ; Kang, L; Yang, L</t>
  </si>
  <si>
    <t>Tang, Ren-Jin; Kang, Lei; Yang, Luo</t>
  </si>
  <si>
    <t>Metal-Free Oxidative Decarbonylative Coupling of Aliphatic Aldehydes with Azaarenes: Successful Minisci-Type Alkylation of Various Heterocycles</t>
  </si>
  <si>
    <t>aldehydes; alkylation; decarbonylation; heterocycles; metal-free conditions</t>
  </si>
  <si>
    <t>H BOND FUNCTIONALIZATION; HETEROAROMATIC BASES; AROMATIC-ALDEHYDES; N-OXIDES; IODOSOBENZENE DIACETATE; NUCLEOPHILIC-ADDITION; RADICAL-ADDITION; ACTIVATION; QUINOLINES; PYRIDINES</t>
  </si>
  <si>
    <t>A metal-free oxidative decarbonylative coupling of aliphatic aldehydes with various electron-deficient heterocycles has been developed. This reaction is supposed to be realized via a Minisci-type mechanism, based on the substrate scope, regioselectivity and radical trapping experiments. The ready availability of aliphatic aldehydes, metal-free conditions and broad substrate scope should make this method attractive for the late-stage alkylation of bioactive heterocycles.</t>
  </si>
  <si>
    <t>[Tang, Ren-Jin; Kang, Lei; Yang, Luo] Xiangtan Univ, Coll Chem, Xiangtan 411105, Hunan, Peoples R China</t>
  </si>
  <si>
    <t>Yang, L (corresponding author), Xiangtan Univ, Coll Chem, Xiangtan 411105, Hunan, Peoples R China.</t>
  </si>
  <si>
    <t>yangluo@xtu.edu.cn</t>
  </si>
  <si>
    <t>Kang, Lei/AAH-7487-2019</t>
  </si>
  <si>
    <t>Kang, Lei/0000-0001-9383-3316; Yang, Luo/0000-0002-0061-0816</t>
  </si>
  <si>
    <t>National Natural Science Foundation of China [21202138]; Xiangtan University Academic Leader Program [11QDZ20]; New Teachers' Fund for Doctor Stations, Ministry of Education [20124301120007]; University Student Innovation Program, Ministry of Education [201210530008]; Project of Hunan Provincial Natural Science Foundation [13JJ4047, 12JJ7002]; Excellent Young Scientist Foundation of Hunan Provincial Education Department [13B114]</t>
  </si>
  <si>
    <t>National Natural Science Foundation of China(National Natural Science Foundation of China (NSFC)); Xiangtan University Academic Leader Program; New Teachers' Fund for Doctor Stations, Ministry of Education; University Student Innovation Program, Ministry of Education; Project of Hunan Provincial Natural Science Foundation; Excellent Young Scientist Foundation of Hunan Provincial Education Department</t>
  </si>
  <si>
    <t>This work was supported by the National Natural Science Foundation of China (21202138), Xiangtan University Academic Leader Program (11QDZ20), New Teachers' Fund for Doctor Stations, Ministry of Education (20124301120007), University Student Innovation Program, Ministry of Education (201210530008), Project of Hunan Provincial Natural Science Foundation (13JJ4047, 12JJ7002), and Excellent Young Scientist Foundation of Hunan Provincial Education Department (13B114).</t>
  </si>
  <si>
    <t>JUN 15</t>
  </si>
  <si>
    <t>10.1002/adsc.201500268</t>
  </si>
  <si>
    <t>CK6XX</t>
  </si>
  <si>
    <t>WOS:000356373200011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</si>
</sst>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56"/>
  <sheetViews>
    <sheetView tabSelected="1" workbookViewId="0"/>
  </sheetViews>
  <sheetFormatPr defaultRowHeight="12.75" x14ac:dyDescent="0.2"/>
  <sheetData>
    <row r="1" spans="1:72"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row>
    <row r="2" spans="1:72" x14ac:dyDescent="0.2">
      <c r="A2" t="s">
        <v>72</v>
      </c>
      <c r="B2" t="s">
        <v>73</v>
      </c>
      <c r="C2" t="s">
        <v>74</v>
      </c>
      <c r="D2" t="s">
        <v>74</v>
      </c>
      <c r="E2" t="s">
        <v>74</v>
      </c>
      <c r="F2" t="s">
        <v>75</v>
      </c>
      <c r="G2" t="s">
        <v>74</v>
      </c>
      <c r="H2" t="s">
        <v>74</v>
      </c>
      <c r="I2" t="s">
        <v>76</v>
      </c>
      <c r="J2" t="s">
        <v>77</v>
      </c>
      <c r="K2" t="s">
        <v>74</v>
      </c>
      <c r="L2" t="s">
        <v>74</v>
      </c>
      <c r="M2" t="s">
        <v>78</v>
      </c>
      <c r="N2" t="s">
        <v>79</v>
      </c>
      <c r="O2" t="s">
        <v>74</v>
      </c>
      <c r="P2" t="s">
        <v>74</v>
      </c>
      <c r="Q2" t="s">
        <v>74</v>
      </c>
      <c r="R2" t="s">
        <v>74</v>
      </c>
      <c r="S2" t="s">
        <v>74</v>
      </c>
      <c r="T2" t="s">
        <v>74</v>
      </c>
      <c r="U2" t="s">
        <v>80</v>
      </c>
      <c r="V2" t="s">
        <v>81</v>
      </c>
      <c r="W2" t="s">
        <v>82</v>
      </c>
      <c r="X2" t="s">
        <v>83</v>
      </c>
      <c r="Y2" t="s">
        <v>84</v>
      </c>
      <c r="Z2" t="s">
        <v>85</v>
      </c>
      <c r="AA2" t="s">
        <v>74</v>
      </c>
      <c r="AB2" t="s">
        <v>86</v>
      </c>
      <c r="AC2" t="s">
        <v>87</v>
      </c>
      <c r="AD2" t="s">
        <v>88</v>
      </c>
      <c r="AE2" t="s">
        <v>89</v>
      </c>
      <c r="AF2" t="s">
        <v>74</v>
      </c>
      <c r="AG2">
        <v>62</v>
      </c>
      <c r="AH2">
        <v>0</v>
      </c>
      <c r="AI2">
        <v>0</v>
      </c>
      <c r="AJ2">
        <v>1</v>
      </c>
      <c r="AK2">
        <v>1</v>
      </c>
      <c r="AL2" t="s">
        <v>90</v>
      </c>
      <c r="AM2" t="s">
        <v>91</v>
      </c>
      <c r="AN2" t="s">
        <v>92</v>
      </c>
      <c r="AO2" t="s">
        <v>93</v>
      </c>
      <c r="AP2" t="s">
        <v>94</v>
      </c>
      <c r="AQ2" t="s">
        <v>74</v>
      </c>
      <c r="AR2" t="s">
        <v>95</v>
      </c>
      <c r="AS2" t="s">
        <v>96</v>
      </c>
      <c r="AT2" t="s">
        <v>97</v>
      </c>
      <c r="AU2">
        <v>2023</v>
      </c>
      <c r="AV2">
        <v>25</v>
      </c>
      <c r="AW2">
        <v>48</v>
      </c>
      <c r="AX2" t="s">
        <v>74</v>
      </c>
      <c r="AY2" t="s">
        <v>74</v>
      </c>
      <c r="AZ2" t="s">
        <v>74</v>
      </c>
      <c r="BA2" t="s">
        <v>74</v>
      </c>
      <c r="BB2">
        <v>8640</v>
      </c>
      <c r="BC2">
        <v>8644</v>
      </c>
      <c r="BD2" t="s">
        <v>74</v>
      </c>
      <c r="BE2" t="s">
        <v>98</v>
      </c>
      <c r="BF2" t="str">
        <f>HYPERLINK("http://dx.doi.org/10.1021/acs.orglett.3c03469","http://dx.doi.org/10.1021/acs.orglett.3c03469")</f>
        <v>http://dx.doi.org/10.1021/acs.orglett.3c03469</v>
      </c>
      <c r="BG2" t="s">
        <v>74</v>
      </c>
      <c r="BH2" t="s">
        <v>74</v>
      </c>
      <c r="BI2">
        <v>5</v>
      </c>
      <c r="BJ2" t="s">
        <v>99</v>
      </c>
      <c r="BK2" t="s">
        <v>100</v>
      </c>
      <c r="BL2" t="s">
        <v>101</v>
      </c>
      <c r="BM2" t="s">
        <v>102</v>
      </c>
      <c r="BN2">
        <v>38016093</v>
      </c>
      <c r="BO2" t="s">
        <v>74</v>
      </c>
      <c r="BP2" t="s">
        <v>74</v>
      </c>
      <c r="BQ2" t="s">
        <v>74</v>
      </c>
      <c r="BR2" t="s">
        <v>103</v>
      </c>
      <c r="BS2" t="s">
        <v>104</v>
      </c>
      <c r="BT2" t="str">
        <f>HYPERLINK("https%3A%2F%2Fwww.webofscience.com%2Fwos%2Fwoscc%2Ffull-record%2FWOS:001121804200001","View Full Record in Web of Science")</f>
        <v>View Full Record in Web of Science</v>
      </c>
    </row>
    <row r="3" spans="1:72" x14ac:dyDescent="0.2">
      <c r="A3" t="s">
        <v>72</v>
      </c>
      <c r="B3" t="s">
        <v>105</v>
      </c>
      <c r="C3" t="s">
        <v>74</v>
      </c>
      <c r="D3" t="s">
        <v>74</v>
      </c>
      <c r="E3" t="s">
        <v>74</v>
      </c>
      <c r="F3" t="s">
        <v>106</v>
      </c>
      <c r="G3" t="s">
        <v>74</v>
      </c>
      <c r="H3" t="s">
        <v>74</v>
      </c>
      <c r="I3" t="s">
        <v>107</v>
      </c>
      <c r="J3" t="s">
        <v>108</v>
      </c>
      <c r="K3" t="s">
        <v>74</v>
      </c>
      <c r="L3" t="s">
        <v>74</v>
      </c>
      <c r="M3" t="s">
        <v>78</v>
      </c>
      <c r="N3" t="s">
        <v>109</v>
      </c>
      <c r="O3" t="s">
        <v>74</v>
      </c>
      <c r="P3" t="s">
        <v>74</v>
      </c>
      <c r="Q3" t="s">
        <v>74</v>
      </c>
      <c r="R3" t="s">
        <v>74</v>
      </c>
      <c r="S3" t="s">
        <v>74</v>
      </c>
      <c r="T3" t="s">
        <v>74</v>
      </c>
      <c r="U3" t="s">
        <v>110</v>
      </c>
      <c r="V3" t="s">
        <v>111</v>
      </c>
      <c r="W3" t="s">
        <v>112</v>
      </c>
      <c r="X3" t="s">
        <v>113</v>
      </c>
      <c r="Y3" t="s">
        <v>114</v>
      </c>
      <c r="Z3" t="s">
        <v>115</v>
      </c>
      <c r="AA3" t="s">
        <v>74</v>
      </c>
      <c r="AB3" t="s">
        <v>116</v>
      </c>
      <c r="AC3" t="s">
        <v>117</v>
      </c>
      <c r="AD3" t="s">
        <v>118</v>
      </c>
      <c r="AE3" t="s">
        <v>119</v>
      </c>
      <c r="AF3" t="s">
        <v>74</v>
      </c>
      <c r="AG3">
        <v>64</v>
      </c>
      <c r="AH3">
        <v>0</v>
      </c>
      <c r="AI3">
        <v>0</v>
      </c>
      <c r="AJ3">
        <v>8</v>
      </c>
      <c r="AK3">
        <v>8</v>
      </c>
      <c r="AL3" t="s">
        <v>90</v>
      </c>
      <c r="AM3" t="s">
        <v>91</v>
      </c>
      <c r="AN3" t="s">
        <v>92</v>
      </c>
      <c r="AO3" t="s">
        <v>120</v>
      </c>
      <c r="AP3" t="s">
        <v>121</v>
      </c>
      <c r="AQ3" t="s">
        <v>74</v>
      </c>
      <c r="AR3" t="s">
        <v>122</v>
      </c>
      <c r="AS3" t="s">
        <v>123</v>
      </c>
      <c r="AT3" t="s">
        <v>124</v>
      </c>
      <c r="AU3">
        <v>2023</v>
      </c>
      <c r="AV3">
        <v>88</v>
      </c>
      <c r="AW3">
        <v>19</v>
      </c>
      <c r="AX3" t="s">
        <v>74</v>
      </c>
      <c r="AY3" t="s">
        <v>74</v>
      </c>
      <c r="AZ3" t="s">
        <v>74</v>
      </c>
      <c r="BA3" t="s">
        <v>74</v>
      </c>
      <c r="BB3">
        <v>14236</v>
      </c>
      <c r="BC3">
        <v>14241</v>
      </c>
      <c r="BD3" t="s">
        <v>74</v>
      </c>
      <c r="BE3" t="s">
        <v>125</v>
      </c>
      <c r="BF3" t="str">
        <f>HYPERLINK("http://dx.doi.org/10.1021/acs.joc.3c01625","http://dx.doi.org/10.1021/acs.joc.3c01625")</f>
        <v>http://dx.doi.org/10.1021/acs.joc.3c01625</v>
      </c>
      <c r="BG3" t="s">
        <v>74</v>
      </c>
      <c r="BH3" t="s">
        <v>126</v>
      </c>
      <c r="BI3">
        <v>6</v>
      </c>
      <c r="BJ3" t="s">
        <v>99</v>
      </c>
      <c r="BK3" t="s">
        <v>100</v>
      </c>
      <c r="BL3" t="s">
        <v>101</v>
      </c>
      <c r="BM3" t="s">
        <v>127</v>
      </c>
      <c r="BN3">
        <v>37729603</v>
      </c>
      <c r="BO3" t="s">
        <v>74</v>
      </c>
      <c r="BP3" t="s">
        <v>74</v>
      </c>
      <c r="BQ3" t="s">
        <v>74</v>
      </c>
      <c r="BR3" t="s">
        <v>103</v>
      </c>
      <c r="BS3" t="s">
        <v>128</v>
      </c>
      <c r="BT3" t="str">
        <f>HYPERLINK("https%3A%2F%2Fwww.webofscience.com%2Fwos%2Fwoscc%2Ffull-record%2FWOS:001070012200001","View Full Record in Web of Science")</f>
        <v>View Full Record in Web of Science</v>
      </c>
    </row>
    <row r="4" spans="1:72" x14ac:dyDescent="0.2">
      <c r="A4" t="s">
        <v>72</v>
      </c>
      <c r="B4" t="s">
        <v>129</v>
      </c>
      <c r="C4" t="s">
        <v>74</v>
      </c>
      <c r="D4" t="s">
        <v>74</v>
      </c>
      <c r="E4" t="s">
        <v>74</v>
      </c>
      <c r="F4" t="s">
        <v>130</v>
      </c>
      <c r="G4" t="s">
        <v>74</v>
      </c>
      <c r="H4" t="s">
        <v>74</v>
      </c>
      <c r="I4" t="s">
        <v>131</v>
      </c>
      <c r="J4" t="s">
        <v>132</v>
      </c>
      <c r="K4" t="s">
        <v>74</v>
      </c>
      <c r="L4" t="s">
        <v>74</v>
      </c>
      <c r="M4" t="s">
        <v>78</v>
      </c>
      <c r="N4" t="s">
        <v>79</v>
      </c>
      <c r="O4" t="s">
        <v>74</v>
      </c>
      <c r="P4" t="s">
        <v>74</v>
      </c>
      <c r="Q4" t="s">
        <v>74</v>
      </c>
      <c r="R4" t="s">
        <v>74</v>
      </c>
      <c r="S4" t="s">
        <v>74</v>
      </c>
      <c r="T4" t="s">
        <v>74</v>
      </c>
      <c r="U4" t="s">
        <v>133</v>
      </c>
      <c r="V4" t="s">
        <v>134</v>
      </c>
      <c r="W4" t="s">
        <v>135</v>
      </c>
      <c r="X4" t="s">
        <v>136</v>
      </c>
      <c r="Y4" t="s">
        <v>137</v>
      </c>
      <c r="Z4" t="s">
        <v>138</v>
      </c>
      <c r="AA4" t="s">
        <v>139</v>
      </c>
      <c r="AB4" t="s">
        <v>140</v>
      </c>
      <c r="AC4" t="s">
        <v>141</v>
      </c>
      <c r="AD4" t="s">
        <v>142</v>
      </c>
      <c r="AE4" t="s">
        <v>143</v>
      </c>
      <c r="AF4" t="s">
        <v>74</v>
      </c>
      <c r="AG4">
        <v>53</v>
      </c>
      <c r="AH4">
        <v>1</v>
      </c>
      <c r="AI4">
        <v>1</v>
      </c>
      <c r="AJ4">
        <v>17</v>
      </c>
      <c r="AK4">
        <v>17</v>
      </c>
      <c r="AL4" t="s">
        <v>144</v>
      </c>
      <c r="AM4" t="s">
        <v>145</v>
      </c>
      <c r="AN4" t="s">
        <v>146</v>
      </c>
      <c r="AO4" t="s">
        <v>147</v>
      </c>
      <c r="AP4" t="s">
        <v>74</v>
      </c>
      <c r="AQ4" t="s">
        <v>74</v>
      </c>
      <c r="AR4" t="s">
        <v>148</v>
      </c>
      <c r="AS4" t="s">
        <v>149</v>
      </c>
      <c r="AT4" t="s">
        <v>150</v>
      </c>
      <c r="AU4">
        <v>2023</v>
      </c>
      <c r="AV4">
        <v>6</v>
      </c>
      <c r="AW4">
        <v>1</v>
      </c>
      <c r="AX4" t="s">
        <v>74</v>
      </c>
      <c r="AY4" t="s">
        <v>74</v>
      </c>
      <c r="AZ4" t="s">
        <v>74</v>
      </c>
      <c r="BA4" t="s">
        <v>74</v>
      </c>
      <c r="BB4" t="s">
        <v>74</v>
      </c>
      <c r="BC4" t="s">
        <v>74</v>
      </c>
      <c r="BD4">
        <v>181</v>
      </c>
      <c r="BE4" t="s">
        <v>151</v>
      </c>
      <c r="BF4" t="str">
        <f>HYPERLINK("http://dx.doi.org/10.1038/s42004-023-00947-w","http://dx.doi.org/10.1038/s42004-023-00947-w")</f>
        <v>http://dx.doi.org/10.1038/s42004-023-00947-w</v>
      </c>
      <c r="BG4" t="s">
        <v>74</v>
      </c>
      <c r="BH4" t="s">
        <v>74</v>
      </c>
      <c r="BI4">
        <v>9</v>
      </c>
      <c r="BJ4" t="s">
        <v>152</v>
      </c>
      <c r="BK4" t="s">
        <v>153</v>
      </c>
      <c r="BL4" t="s">
        <v>101</v>
      </c>
      <c r="BM4" t="s">
        <v>154</v>
      </c>
      <c r="BN4">
        <v>37658203</v>
      </c>
      <c r="BO4" t="s">
        <v>155</v>
      </c>
      <c r="BP4" t="s">
        <v>74</v>
      </c>
      <c r="BQ4" t="s">
        <v>74</v>
      </c>
      <c r="BR4" t="s">
        <v>103</v>
      </c>
      <c r="BS4" t="s">
        <v>156</v>
      </c>
      <c r="BT4" t="str">
        <f>HYPERLINK("https%3A%2F%2Fwww.webofscience.com%2Fwos%2Fwoscc%2Ffull-record%2FWOS:001061947000002","View Full Record in Web of Science")</f>
        <v>View Full Record in Web of Science</v>
      </c>
    </row>
    <row r="5" spans="1:72" x14ac:dyDescent="0.2">
      <c r="A5" t="s">
        <v>72</v>
      </c>
      <c r="B5" t="s">
        <v>157</v>
      </c>
      <c r="C5" t="s">
        <v>74</v>
      </c>
      <c r="D5" t="s">
        <v>74</v>
      </c>
      <c r="E5" t="s">
        <v>74</v>
      </c>
      <c r="F5" t="s">
        <v>158</v>
      </c>
      <c r="G5" t="s">
        <v>74</v>
      </c>
      <c r="H5" t="s">
        <v>74</v>
      </c>
      <c r="I5" t="s">
        <v>159</v>
      </c>
      <c r="J5" t="s">
        <v>160</v>
      </c>
      <c r="K5" t="s">
        <v>74</v>
      </c>
      <c r="L5" t="s">
        <v>74</v>
      </c>
      <c r="M5" t="s">
        <v>78</v>
      </c>
      <c r="N5" t="s">
        <v>109</v>
      </c>
      <c r="O5" t="s">
        <v>74</v>
      </c>
      <c r="P5" t="s">
        <v>74</v>
      </c>
      <c r="Q5" t="s">
        <v>74</v>
      </c>
      <c r="R5" t="s">
        <v>74</v>
      </c>
      <c r="S5" t="s">
        <v>74</v>
      </c>
      <c r="T5" t="s">
        <v>74</v>
      </c>
      <c r="U5" t="s">
        <v>161</v>
      </c>
      <c r="V5" t="s">
        <v>162</v>
      </c>
      <c r="W5" t="s">
        <v>163</v>
      </c>
      <c r="X5" t="s">
        <v>164</v>
      </c>
      <c r="Y5" t="s">
        <v>165</v>
      </c>
      <c r="Z5" t="s">
        <v>166</v>
      </c>
      <c r="AA5" t="s">
        <v>74</v>
      </c>
      <c r="AB5" t="s">
        <v>167</v>
      </c>
      <c r="AC5" t="s">
        <v>168</v>
      </c>
      <c r="AD5" t="s">
        <v>169</v>
      </c>
      <c r="AE5" t="s">
        <v>170</v>
      </c>
      <c r="AF5" t="s">
        <v>74</v>
      </c>
      <c r="AG5">
        <v>49</v>
      </c>
      <c r="AH5">
        <v>0</v>
      </c>
      <c r="AI5">
        <v>0</v>
      </c>
      <c r="AJ5">
        <v>3</v>
      </c>
      <c r="AK5">
        <v>7</v>
      </c>
      <c r="AL5" t="s">
        <v>171</v>
      </c>
      <c r="AM5" t="s">
        <v>172</v>
      </c>
      <c r="AN5" t="s">
        <v>173</v>
      </c>
      <c r="AO5" t="s">
        <v>174</v>
      </c>
      <c r="AP5" t="s">
        <v>175</v>
      </c>
      <c r="AQ5" t="s">
        <v>74</v>
      </c>
      <c r="AR5" t="s">
        <v>176</v>
      </c>
      <c r="AS5" t="s">
        <v>177</v>
      </c>
      <c r="AT5" t="s">
        <v>178</v>
      </c>
      <c r="AU5">
        <v>2023</v>
      </c>
      <c r="AV5">
        <v>60</v>
      </c>
      <c r="AW5">
        <v>7</v>
      </c>
      <c r="AX5" t="s">
        <v>74</v>
      </c>
      <c r="AY5" t="s">
        <v>74</v>
      </c>
      <c r="AZ5" t="s">
        <v>74</v>
      </c>
      <c r="BA5" t="s">
        <v>74</v>
      </c>
      <c r="BB5">
        <v>1179</v>
      </c>
      <c r="BC5">
        <v>1189</v>
      </c>
      <c r="BD5" t="s">
        <v>74</v>
      </c>
      <c r="BE5" t="s">
        <v>179</v>
      </c>
      <c r="BF5" t="str">
        <f>HYPERLINK("http://dx.doi.org/10.1002/jhet.4659","http://dx.doi.org/10.1002/jhet.4659")</f>
        <v>http://dx.doi.org/10.1002/jhet.4659</v>
      </c>
      <c r="BG5" t="s">
        <v>74</v>
      </c>
      <c r="BH5" t="s">
        <v>180</v>
      </c>
      <c r="BI5">
        <v>11</v>
      </c>
      <c r="BJ5" t="s">
        <v>99</v>
      </c>
      <c r="BK5" t="s">
        <v>100</v>
      </c>
      <c r="BL5" t="s">
        <v>101</v>
      </c>
      <c r="BM5" t="s">
        <v>181</v>
      </c>
      <c r="BN5" t="s">
        <v>74</v>
      </c>
      <c r="BO5" t="s">
        <v>182</v>
      </c>
      <c r="BP5" t="s">
        <v>74</v>
      </c>
      <c r="BQ5" t="s">
        <v>74</v>
      </c>
      <c r="BR5" t="s">
        <v>103</v>
      </c>
      <c r="BS5" t="s">
        <v>183</v>
      </c>
      <c r="BT5" t="str">
        <f>HYPERLINK("https%3A%2F%2Fwww.webofscience.com%2Fwos%2Fwoscc%2Ffull-record%2FWOS:000972871200001","View Full Record in Web of Science")</f>
        <v>View Full Record in Web of Science</v>
      </c>
    </row>
    <row r="6" spans="1:72" x14ac:dyDescent="0.2">
      <c r="A6" t="s">
        <v>72</v>
      </c>
      <c r="B6" t="s">
        <v>184</v>
      </c>
      <c r="C6" t="s">
        <v>74</v>
      </c>
      <c r="D6" t="s">
        <v>74</v>
      </c>
      <c r="E6" t="s">
        <v>74</v>
      </c>
      <c r="F6" t="s">
        <v>185</v>
      </c>
      <c r="G6" t="s">
        <v>74</v>
      </c>
      <c r="H6" t="s">
        <v>74</v>
      </c>
      <c r="I6" t="s">
        <v>186</v>
      </c>
      <c r="J6" t="s">
        <v>187</v>
      </c>
      <c r="K6" t="s">
        <v>74</v>
      </c>
      <c r="L6" t="s">
        <v>74</v>
      </c>
      <c r="M6" t="s">
        <v>78</v>
      </c>
      <c r="N6" t="s">
        <v>109</v>
      </c>
      <c r="O6" t="s">
        <v>74</v>
      </c>
      <c r="P6" t="s">
        <v>74</v>
      </c>
      <c r="Q6" t="s">
        <v>74</v>
      </c>
      <c r="R6" t="s">
        <v>74</v>
      </c>
      <c r="S6" t="s">
        <v>74</v>
      </c>
      <c r="T6" t="s">
        <v>188</v>
      </c>
      <c r="U6" t="s">
        <v>189</v>
      </c>
      <c r="V6" t="s">
        <v>190</v>
      </c>
      <c r="W6" t="s">
        <v>191</v>
      </c>
      <c r="X6" t="s">
        <v>192</v>
      </c>
      <c r="Y6" t="s">
        <v>193</v>
      </c>
      <c r="Z6" t="s">
        <v>166</v>
      </c>
      <c r="AA6" t="s">
        <v>74</v>
      </c>
      <c r="AB6" t="s">
        <v>194</v>
      </c>
      <c r="AC6" t="s">
        <v>195</v>
      </c>
      <c r="AD6" t="s">
        <v>196</v>
      </c>
      <c r="AE6" t="s">
        <v>197</v>
      </c>
      <c r="AF6" t="s">
        <v>74</v>
      </c>
      <c r="AG6">
        <v>40</v>
      </c>
      <c r="AH6">
        <v>0</v>
      </c>
      <c r="AI6">
        <v>0</v>
      </c>
      <c r="AJ6">
        <v>5</v>
      </c>
      <c r="AK6">
        <v>18</v>
      </c>
      <c r="AL6" t="s">
        <v>198</v>
      </c>
      <c r="AM6" t="s">
        <v>199</v>
      </c>
      <c r="AN6" t="s">
        <v>200</v>
      </c>
      <c r="AO6" t="s">
        <v>201</v>
      </c>
      <c r="AP6" t="s">
        <v>202</v>
      </c>
      <c r="AQ6" t="s">
        <v>74</v>
      </c>
      <c r="AR6" t="s">
        <v>203</v>
      </c>
      <c r="AS6" t="s">
        <v>204</v>
      </c>
      <c r="AT6" t="s">
        <v>205</v>
      </c>
      <c r="AU6">
        <v>2023</v>
      </c>
      <c r="AV6">
        <v>26</v>
      </c>
      <c r="AW6">
        <v>13</v>
      </c>
      <c r="AX6" t="s">
        <v>74</v>
      </c>
      <c r="AY6" t="s">
        <v>74</v>
      </c>
      <c r="AZ6" t="s">
        <v>74</v>
      </c>
      <c r="BA6" t="s">
        <v>74</v>
      </c>
      <c r="BB6" t="s">
        <v>74</v>
      </c>
      <c r="BC6" t="s">
        <v>74</v>
      </c>
      <c r="BD6" t="s">
        <v>74</v>
      </c>
      <c r="BE6" t="s">
        <v>206</v>
      </c>
      <c r="BF6" t="str">
        <f>HYPERLINK("http://dx.doi.org/10.1002/ejoc.202201491","http://dx.doi.org/10.1002/ejoc.202201491")</f>
        <v>http://dx.doi.org/10.1002/ejoc.202201491</v>
      </c>
      <c r="BG6" t="s">
        <v>74</v>
      </c>
      <c r="BH6" t="s">
        <v>207</v>
      </c>
      <c r="BI6">
        <v>6</v>
      </c>
      <c r="BJ6" t="s">
        <v>99</v>
      </c>
      <c r="BK6" t="s">
        <v>100</v>
      </c>
      <c r="BL6" t="s">
        <v>101</v>
      </c>
      <c r="BM6" t="s">
        <v>208</v>
      </c>
      <c r="BN6" t="s">
        <v>74</v>
      </c>
      <c r="BO6" t="s">
        <v>74</v>
      </c>
      <c r="BP6" t="s">
        <v>74</v>
      </c>
      <c r="BQ6" t="s">
        <v>74</v>
      </c>
      <c r="BR6" t="s">
        <v>103</v>
      </c>
      <c r="BS6" t="s">
        <v>209</v>
      </c>
      <c r="BT6" t="str">
        <f>HYPERLINK("https%3A%2F%2Fwww.webofscience.com%2Fwos%2Fwoscc%2Ffull-record%2FWOS:000928549700001","View Full Record in Web of Science")</f>
        <v>View Full Record in Web of Science</v>
      </c>
    </row>
    <row r="7" spans="1:72" x14ac:dyDescent="0.2">
      <c r="A7" t="s">
        <v>72</v>
      </c>
      <c r="B7" t="s">
        <v>210</v>
      </c>
      <c r="C7" t="s">
        <v>74</v>
      </c>
      <c r="D7" t="s">
        <v>74</v>
      </c>
      <c r="E7" t="s">
        <v>74</v>
      </c>
      <c r="F7" t="s">
        <v>211</v>
      </c>
      <c r="G7" t="s">
        <v>74</v>
      </c>
      <c r="H7" t="s">
        <v>74</v>
      </c>
      <c r="I7" t="s">
        <v>212</v>
      </c>
      <c r="J7" t="s">
        <v>213</v>
      </c>
      <c r="K7" t="s">
        <v>74</v>
      </c>
      <c r="L7" t="s">
        <v>74</v>
      </c>
      <c r="M7" t="s">
        <v>78</v>
      </c>
      <c r="N7" t="s">
        <v>109</v>
      </c>
      <c r="O7" t="s">
        <v>74</v>
      </c>
      <c r="P7" t="s">
        <v>74</v>
      </c>
      <c r="Q7" t="s">
        <v>74</v>
      </c>
      <c r="R7" t="s">
        <v>74</v>
      </c>
      <c r="S7" t="s">
        <v>74</v>
      </c>
      <c r="T7" t="s">
        <v>214</v>
      </c>
      <c r="U7" t="s">
        <v>215</v>
      </c>
      <c r="V7" t="s">
        <v>216</v>
      </c>
      <c r="W7" t="s">
        <v>217</v>
      </c>
      <c r="X7" t="s">
        <v>218</v>
      </c>
      <c r="Y7" t="s">
        <v>219</v>
      </c>
      <c r="Z7" t="s">
        <v>220</v>
      </c>
      <c r="AA7" t="s">
        <v>74</v>
      </c>
      <c r="AB7" t="s">
        <v>74</v>
      </c>
      <c r="AC7" t="s">
        <v>221</v>
      </c>
      <c r="AD7" t="s">
        <v>222</v>
      </c>
      <c r="AE7" t="s">
        <v>223</v>
      </c>
      <c r="AF7" t="s">
        <v>74</v>
      </c>
      <c r="AG7">
        <v>117</v>
      </c>
      <c r="AH7">
        <v>2</v>
      </c>
      <c r="AI7">
        <v>2</v>
      </c>
      <c r="AJ7">
        <v>5</v>
      </c>
      <c r="AK7">
        <v>17</v>
      </c>
      <c r="AL7" t="s">
        <v>198</v>
      </c>
      <c r="AM7" t="s">
        <v>199</v>
      </c>
      <c r="AN7" t="s">
        <v>200</v>
      </c>
      <c r="AO7" t="s">
        <v>224</v>
      </c>
      <c r="AP7" t="s">
        <v>225</v>
      </c>
      <c r="AQ7" t="s">
        <v>74</v>
      </c>
      <c r="AR7" t="s">
        <v>226</v>
      </c>
      <c r="AS7" t="s">
        <v>227</v>
      </c>
      <c r="AT7" t="s">
        <v>228</v>
      </c>
      <c r="AU7">
        <v>2022</v>
      </c>
      <c r="AV7" t="s">
        <v>74</v>
      </c>
      <c r="AW7" t="s">
        <v>74</v>
      </c>
      <c r="AX7" t="s">
        <v>74</v>
      </c>
      <c r="AY7" t="s">
        <v>74</v>
      </c>
      <c r="AZ7" t="s">
        <v>74</v>
      </c>
      <c r="BA7" t="s">
        <v>74</v>
      </c>
      <c r="BB7" t="s">
        <v>74</v>
      </c>
      <c r="BC7" t="s">
        <v>74</v>
      </c>
      <c r="BD7" t="s">
        <v>74</v>
      </c>
      <c r="BE7" t="s">
        <v>229</v>
      </c>
      <c r="BF7" t="str">
        <f>HYPERLINK("http://dx.doi.org/10.1002/chem.202203332","http://dx.doi.org/10.1002/chem.202203332")</f>
        <v>http://dx.doi.org/10.1002/chem.202203332</v>
      </c>
      <c r="BG7" t="s">
        <v>74</v>
      </c>
      <c r="BH7" t="s">
        <v>230</v>
      </c>
      <c r="BI7">
        <v>8</v>
      </c>
      <c r="BJ7" t="s">
        <v>152</v>
      </c>
      <c r="BK7" t="s">
        <v>153</v>
      </c>
      <c r="BL7" t="s">
        <v>101</v>
      </c>
      <c r="BM7" t="s">
        <v>231</v>
      </c>
      <c r="BN7">
        <v>36351885</v>
      </c>
      <c r="BO7" t="s">
        <v>74</v>
      </c>
      <c r="BP7" t="s">
        <v>74</v>
      </c>
      <c r="BQ7" t="s">
        <v>74</v>
      </c>
      <c r="BR7" t="s">
        <v>103</v>
      </c>
      <c r="BS7" t="s">
        <v>232</v>
      </c>
      <c r="BT7" t="str">
        <f>HYPERLINK("https%3A%2F%2Fwww.webofscience.com%2Fwos%2Fwoscc%2Ffull-record%2FWOS:000897072400001","View Full Record in Web of Science")</f>
        <v>View Full Record in Web of Science</v>
      </c>
    </row>
    <row r="8" spans="1:72" x14ac:dyDescent="0.2">
      <c r="A8" t="s">
        <v>72</v>
      </c>
      <c r="B8" t="s">
        <v>233</v>
      </c>
      <c r="C8" t="s">
        <v>74</v>
      </c>
      <c r="D8" t="s">
        <v>74</v>
      </c>
      <c r="E8" t="s">
        <v>74</v>
      </c>
      <c r="F8" t="s">
        <v>234</v>
      </c>
      <c r="G8" t="s">
        <v>74</v>
      </c>
      <c r="H8" t="s">
        <v>74</v>
      </c>
      <c r="I8" t="s">
        <v>235</v>
      </c>
      <c r="J8" t="s">
        <v>236</v>
      </c>
      <c r="K8" t="s">
        <v>74</v>
      </c>
      <c r="L8" t="s">
        <v>74</v>
      </c>
      <c r="M8" t="s">
        <v>78</v>
      </c>
      <c r="N8" t="s">
        <v>237</v>
      </c>
      <c r="O8" t="s">
        <v>74</v>
      </c>
      <c r="P8" t="s">
        <v>74</v>
      </c>
      <c r="Q8" t="s">
        <v>74</v>
      </c>
      <c r="R8" t="s">
        <v>74</v>
      </c>
      <c r="S8" t="s">
        <v>74</v>
      </c>
      <c r="T8" t="s">
        <v>74</v>
      </c>
      <c r="U8" t="s">
        <v>238</v>
      </c>
      <c r="V8" t="s">
        <v>239</v>
      </c>
      <c r="W8" t="s">
        <v>240</v>
      </c>
      <c r="X8" t="s">
        <v>241</v>
      </c>
      <c r="Y8" t="s">
        <v>242</v>
      </c>
      <c r="Z8" t="s">
        <v>243</v>
      </c>
      <c r="AA8" t="s">
        <v>244</v>
      </c>
      <c r="AB8" t="s">
        <v>245</v>
      </c>
      <c r="AC8" t="s">
        <v>246</v>
      </c>
      <c r="AD8" t="s">
        <v>247</v>
      </c>
      <c r="AE8" t="s">
        <v>248</v>
      </c>
      <c r="AF8" t="s">
        <v>74</v>
      </c>
      <c r="AG8">
        <v>59</v>
      </c>
      <c r="AH8">
        <v>48</v>
      </c>
      <c r="AI8">
        <v>48</v>
      </c>
      <c r="AJ8">
        <v>30</v>
      </c>
      <c r="AK8">
        <v>104</v>
      </c>
      <c r="AL8" t="s">
        <v>90</v>
      </c>
      <c r="AM8" t="s">
        <v>91</v>
      </c>
      <c r="AN8" t="s">
        <v>92</v>
      </c>
      <c r="AO8" t="s">
        <v>249</v>
      </c>
      <c r="AP8" t="s">
        <v>250</v>
      </c>
      <c r="AQ8" t="s">
        <v>74</v>
      </c>
      <c r="AR8" t="s">
        <v>251</v>
      </c>
      <c r="AS8" t="s">
        <v>252</v>
      </c>
      <c r="AT8" t="s">
        <v>253</v>
      </c>
      <c r="AU8">
        <v>2022</v>
      </c>
      <c r="AV8">
        <v>55</v>
      </c>
      <c r="AW8">
        <v>23</v>
      </c>
      <c r="AX8" t="s">
        <v>74</v>
      </c>
      <c r="AY8" t="s">
        <v>74</v>
      </c>
      <c r="AZ8" t="s">
        <v>74</v>
      </c>
      <c r="BA8" t="s">
        <v>74</v>
      </c>
      <c r="BB8">
        <v>3481</v>
      </c>
      <c r="BC8">
        <v>3494</v>
      </c>
      <c r="BD8" t="s">
        <v>74</v>
      </c>
      <c r="BE8" t="s">
        <v>254</v>
      </c>
      <c r="BF8" t="str">
        <f>HYPERLINK("http://dx.doi.org/10.1021/acs.accounts.2c00607","http://dx.doi.org/10.1021/acs.accounts.2c00607")</f>
        <v>http://dx.doi.org/10.1021/acs.accounts.2c00607</v>
      </c>
      <c r="BG8" t="s">
        <v>74</v>
      </c>
      <c r="BH8" t="s">
        <v>255</v>
      </c>
      <c r="BI8">
        <v>14</v>
      </c>
      <c r="BJ8" t="s">
        <v>152</v>
      </c>
      <c r="BK8" t="s">
        <v>153</v>
      </c>
      <c r="BL8" t="s">
        <v>101</v>
      </c>
      <c r="BM8" t="s">
        <v>256</v>
      </c>
      <c r="BN8">
        <v>36472093</v>
      </c>
      <c r="BO8" t="s">
        <v>257</v>
      </c>
      <c r="BP8" t="s">
        <v>74</v>
      </c>
      <c r="BQ8" t="s">
        <v>74</v>
      </c>
      <c r="BR8" t="s">
        <v>103</v>
      </c>
      <c r="BS8" t="s">
        <v>258</v>
      </c>
      <c r="BT8" t="str">
        <f>HYPERLINK("https%3A%2F%2Fwww.webofscience.com%2Fwos%2Fwoscc%2Ffull-record%2FWOS:000890493100001","View Full Record in Web of Science")</f>
        <v>View Full Record in Web of Science</v>
      </c>
    </row>
    <row r="9" spans="1:72" x14ac:dyDescent="0.2">
      <c r="A9" t="s">
        <v>72</v>
      </c>
      <c r="B9" t="s">
        <v>259</v>
      </c>
      <c r="C9" t="s">
        <v>74</v>
      </c>
      <c r="D9" t="s">
        <v>74</v>
      </c>
      <c r="E9" t="s">
        <v>74</v>
      </c>
      <c r="F9" t="s">
        <v>260</v>
      </c>
      <c r="G9" t="s">
        <v>74</v>
      </c>
      <c r="H9" t="s">
        <v>74</v>
      </c>
      <c r="I9" t="s">
        <v>261</v>
      </c>
      <c r="J9" t="s">
        <v>108</v>
      </c>
      <c r="K9" t="s">
        <v>74</v>
      </c>
      <c r="L9" t="s">
        <v>74</v>
      </c>
      <c r="M9" t="s">
        <v>78</v>
      </c>
      <c r="N9" t="s">
        <v>262</v>
      </c>
      <c r="O9" t="s">
        <v>74</v>
      </c>
      <c r="P9" t="s">
        <v>74</v>
      </c>
      <c r="Q9" t="s">
        <v>74</v>
      </c>
      <c r="R9" t="s">
        <v>74</v>
      </c>
      <c r="S9" t="s">
        <v>74</v>
      </c>
      <c r="T9" t="s">
        <v>74</v>
      </c>
      <c r="U9" t="s">
        <v>74</v>
      </c>
      <c r="V9" t="s">
        <v>74</v>
      </c>
      <c r="W9" t="s">
        <v>74</v>
      </c>
      <c r="X9" t="s">
        <v>74</v>
      </c>
      <c r="Y9" t="s">
        <v>74</v>
      </c>
      <c r="Z9" t="s">
        <v>74</v>
      </c>
      <c r="AA9" t="s">
        <v>263</v>
      </c>
      <c r="AB9" t="s">
        <v>264</v>
      </c>
      <c r="AC9" t="s">
        <v>74</v>
      </c>
      <c r="AD9" t="s">
        <v>74</v>
      </c>
      <c r="AE9" t="s">
        <v>74</v>
      </c>
      <c r="AF9" t="s">
        <v>74</v>
      </c>
      <c r="AG9">
        <v>1</v>
      </c>
      <c r="AH9">
        <v>1</v>
      </c>
      <c r="AI9">
        <v>1</v>
      </c>
      <c r="AJ9">
        <v>2</v>
      </c>
      <c r="AK9">
        <v>8</v>
      </c>
      <c r="AL9" t="s">
        <v>90</v>
      </c>
      <c r="AM9" t="s">
        <v>91</v>
      </c>
      <c r="AN9" t="s">
        <v>92</v>
      </c>
      <c r="AO9" t="s">
        <v>120</v>
      </c>
      <c r="AP9" t="s">
        <v>121</v>
      </c>
      <c r="AQ9" t="s">
        <v>74</v>
      </c>
      <c r="AR9" t="s">
        <v>122</v>
      </c>
      <c r="AS9" t="s">
        <v>123</v>
      </c>
      <c r="AT9" t="s">
        <v>265</v>
      </c>
      <c r="AU9">
        <v>2022</v>
      </c>
      <c r="AV9">
        <v>87</v>
      </c>
      <c r="AW9">
        <v>22</v>
      </c>
      <c r="AX9" t="s">
        <v>74</v>
      </c>
      <c r="AY9" t="s">
        <v>74</v>
      </c>
      <c r="AZ9" t="s">
        <v>74</v>
      </c>
      <c r="BA9" t="s">
        <v>74</v>
      </c>
      <c r="BB9">
        <v>15719</v>
      </c>
      <c r="BC9">
        <v>15719</v>
      </c>
      <c r="BD9" t="s">
        <v>74</v>
      </c>
      <c r="BE9" t="s">
        <v>266</v>
      </c>
      <c r="BF9" t="str">
        <f>HYPERLINK("http://dx.doi.org/10.1021/acs.joc.9b00972","http://dx.doi.org/10.1021/acs.joc.9b00972")</f>
        <v>http://dx.doi.org/10.1021/acs.joc.9b00972</v>
      </c>
      <c r="BG9" t="s">
        <v>74</v>
      </c>
      <c r="BH9" t="s">
        <v>74</v>
      </c>
      <c r="BI9">
        <v>1</v>
      </c>
      <c r="BJ9" t="s">
        <v>99</v>
      </c>
      <c r="BK9" t="s">
        <v>153</v>
      </c>
      <c r="BL9" t="s">
        <v>101</v>
      </c>
      <c r="BM9" t="s">
        <v>267</v>
      </c>
      <c r="BN9">
        <v>36342020</v>
      </c>
      <c r="BO9" t="s">
        <v>74</v>
      </c>
      <c r="BP9" t="s">
        <v>74</v>
      </c>
      <c r="BQ9" t="s">
        <v>74</v>
      </c>
      <c r="BR9" t="s">
        <v>103</v>
      </c>
      <c r="BS9" t="s">
        <v>268</v>
      </c>
      <c r="BT9" t="str">
        <f>HYPERLINK("https%3A%2F%2Fwww.webofscience.com%2Fwos%2Fwoscc%2Ffull-record%2FWOS:000890045300001","View Full Record in Web of Science")</f>
        <v>View Full Record in Web of Science</v>
      </c>
    </row>
    <row r="10" spans="1:72" x14ac:dyDescent="0.2">
      <c r="A10" t="s">
        <v>72</v>
      </c>
      <c r="B10" t="s">
        <v>269</v>
      </c>
      <c r="C10" t="s">
        <v>74</v>
      </c>
      <c r="D10" t="s">
        <v>74</v>
      </c>
      <c r="E10" t="s">
        <v>74</v>
      </c>
      <c r="F10" t="s">
        <v>270</v>
      </c>
      <c r="G10" t="s">
        <v>74</v>
      </c>
      <c r="H10" t="s">
        <v>74</v>
      </c>
      <c r="I10" t="s">
        <v>271</v>
      </c>
      <c r="J10" t="s">
        <v>272</v>
      </c>
      <c r="K10" t="s">
        <v>74</v>
      </c>
      <c r="L10" t="s">
        <v>74</v>
      </c>
      <c r="M10" t="s">
        <v>78</v>
      </c>
      <c r="N10" t="s">
        <v>109</v>
      </c>
      <c r="O10" t="s">
        <v>74</v>
      </c>
      <c r="P10" t="s">
        <v>74</v>
      </c>
      <c r="Q10" t="s">
        <v>74</v>
      </c>
      <c r="R10" t="s">
        <v>74</v>
      </c>
      <c r="S10" t="s">
        <v>74</v>
      </c>
      <c r="T10" t="s">
        <v>74</v>
      </c>
      <c r="U10" t="s">
        <v>273</v>
      </c>
      <c r="V10" t="s">
        <v>274</v>
      </c>
      <c r="W10" t="s">
        <v>275</v>
      </c>
      <c r="X10" t="s">
        <v>276</v>
      </c>
      <c r="Y10" t="s">
        <v>277</v>
      </c>
      <c r="Z10" t="s">
        <v>278</v>
      </c>
      <c r="AA10" t="s">
        <v>279</v>
      </c>
      <c r="AB10" t="s">
        <v>280</v>
      </c>
      <c r="AC10" t="s">
        <v>281</v>
      </c>
      <c r="AD10" t="s">
        <v>282</v>
      </c>
      <c r="AE10" t="s">
        <v>283</v>
      </c>
      <c r="AF10" t="s">
        <v>74</v>
      </c>
      <c r="AG10">
        <v>85</v>
      </c>
      <c r="AH10">
        <v>9</v>
      </c>
      <c r="AI10">
        <v>9</v>
      </c>
      <c r="AJ10">
        <v>16</v>
      </c>
      <c r="AK10">
        <v>53</v>
      </c>
      <c r="AL10" t="s">
        <v>284</v>
      </c>
      <c r="AM10" t="s">
        <v>285</v>
      </c>
      <c r="AN10" t="s">
        <v>286</v>
      </c>
      <c r="AO10" t="s">
        <v>287</v>
      </c>
      <c r="AP10" t="s">
        <v>288</v>
      </c>
      <c r="AQ10" t="s">
        <v>74</v>
      </c>
      <c r="AR10" t="s">
        <v>289</v>
      </c>
      <c r="AS10" t="s">
        <v>290</v>
      </c>
      <c r="AT10" t="s">
        <v>291</v>
      </c>
      <c r="AU10">
        <v>2022</v>
      </c>
      <c r="AV10">
        <v>13</v>
      </c>
      <c r="AW10">
        <v>45</v>
      </c>
      <c r="AX10" t="s">
        <v>74</v>
      </c>
      <c r="AY10" t="s">
        <v>74</v>
      </c>
      <c r="AZ10" t="s">
        <v>74</v>
      </c>
      <c r="BA10" t="s">
        <v>74</v>
      </c>
      <c r="BB10">
        <v>13466</v>
      </c>
      <c r="BC10">
        <v>13474</v>
      </c>
      <c r="BD10" t="s">
        <v>74</v>
      </c>
      <c r="BE10" t="s">
        <v>292</v>
      </c>
      <c r="BF10" t="str">
        <f>HYPERLINK("http://dx.doi.org/10.1039/d2sc05521j","http://dx.doi.org/10.1039/d2sc05521j")</f>
        <v>http://dx.doi.org/10.1039/d2sc05521j</v>
      </c>
      <c r="BG10" t="s">
        <v>74</v>
      </c>
      <c r="BH10" t="s">
        <v>255</v>
      </c>
      <c r="BI10">
        <v>9</v>
      </c>
      <c r="BJ10" t="s">
        <v>152</v>
      </c>
      <c r="BK10" t="s">
        <v>293</v>
      </c>
      <c r="BL10" t="s">
        <v>101</v>
      </c>
      <c r="BM10" t="s">
        <v>294</v>
      </c>
      <c r="BN10">
        <v>36507180</v>
      </c>
      <c r="BO10" t="s">
        <v>295</v>
      </c>
      <c r="BP10" t="s">
        <v>74</v>
      </c>
      <c r="BQ10" t="s">
        <v>74</v>
      </c>
      <c r="BR10" t="s">
        <v>103</v>
      </c>
      <c r="BS10" t="s">
        <v>296</v>
      </c>
      <c r="BT10" t="str">
        <f>HYPERLINK("https%3A%2F%2Fwww.webofscience.com%2Fwos%2Fwoscc%2Ffull-record%2FWOS:000882047000001","View Full Record in Web of Science")</f>
        <v>View Full Record in Web of Science</v>
      </c>
    </row>
    <row r="11" spans="1:72" x14ac:dyDescent="0.2">
      <c r="A11" t="s">
        <v>72</v>
      </c>
      <c r="B11" t="s">
        <v>297</v>
      </c>
      <c r="C11" t="s">
        <v>74</v>
      </c>
      <c r="D11" t="s">
        <v>74</v>
      </c>
      <c r="E11" t="s">
        <v>74</v>
      </c>
      <c r="F11" t="s">
        <v>298</v>
      </c>
      <c r="G11" t="s">
        <v>74</v>
      </c>
      <c r="H11" t="s">
        <v>74</v>
      </c>
      <c r="I11" t="s">
        <v>299</v>
      </c>
      <c r="J11" t="s">
        <v>300</v>
      </c>
      <c r="K11" t="s">
        <v>74</v>
      </c>
      <c r="L11" t="s">
        <v>74</v>
      </c>
      <c r="M11" t="s">
        <v>78</v>
      </c>
      <c r="N11" t="s">
        <v>109</v>
      </c>
      <c r="O11" t="s">
        <v>74</v>
      </c>
      <c r="P11" t="s">
        <v>74</v>
      </c>
      <c r="Q11" t="s">
        <v>74</v>
      </c>
      <c r="R11" t="s">
        <v>74</v>
      </c>
      <c r="S11" t="s">
        <v>74</v>
      </c>
      <c r="T11" t="s">
        <v>74</v>
      </c>
      <c r="U11" t="s">
        <v>301</v>
      </c>
      <c r="V11" t="s">
        <v>302</v>
      </c>
      <c r="W11" t="s">
        <v>303</v>
      </c>
      <c r="X11" t="s">
        <v>74</v>
      </c>
      <c r="Y11" t="s">
        <v>304</v>
      </c>
      <c r="Z11" t="s">
        <v>305</v>
      </c>
      <c r="AA11" t="s">
        <v>74</v>
      </c>
      <c r="AB11" t="s">
        <v>306</v>
      </c>
      <c r="AC11" t="s">
        <v>307</v>
      </c>
      <c r="AD11" t="s">
        <v>308</v>
      </c>
      <c r="AE11" t="s">
        <v>309</v>
      </c>
      <c r="AF11" t="s">
        <v>74</v>
      </c>
      <c r="AG11">
        <v>50</v>
      </c>
      <c r="AH11">
        <v>12</v>
      </c>
      <c r="AI11">
        <v>12</v>
      </c>
      <c r="AJ11">
        <v>5</v>
      </c>
      <c r="AK11">
        <v>14</v>
      </c>
      <c r="AL11" t="s">
        <v>284</v>
      </c>
      <c r="AM11" t="s">
        <v>285</v>
      </c>
      <c r="AN11" t="s">
        <v>286</v>
      </c>
      <c r="AO11" t="s">
        <v>310</v>
      </c>
      <c r="AP11" t="s">
        <v>311</v>
      </c>
      <c r="AQ11" t="s">
        <v>74</v>
      </c>
      <c r="AR11" t="s">
        <v>312</v>
      </c>
      <c r="AS11" t="s">
        <v>313</v>
      </c>
      <c r="AT11" t="s">
        <v>314</v>
      </c>
      <c r="AU11">
        <v>2022</v>
      </c>
      <c r="AV11">
        <v>58</v>
      </c>
      <c r="AW11">
        <v>95</v>
      </c>
      <c r="AX11" t="s">
        <v>74</v>
      </c>
      <c r="AY11" t="s">
        <v>74</v>
      </c>
      <c r="AZ11" t="s">
        <v>74</v>
      </c>
      <c r="BA11" t="s">
        <v>74</v>
      </c>
      <c r="BB11">
        <v>13202</v>
      </c>
      <c r="BC11">
        <v>13205</v>
      </c>
      <c r="BD11" t="s">
        <v>74</v>
      </c>
      <c r="BE11" t="s">
        <v>315</v>
      </c>
      <c r="BF11" t="str">
        <f>HYPERLINK("http://dx.doi.org/10.1039/d2cc04947c","http://dx.doi.org/10.1039/d2cc04947c")</f>
        <v>http://dx.doi.org/10.1039/d2cc04947c</v>
      </c>
      <c r="BG11" t="s">
        <v>74</v>
      </c>
      <c r="BH11" t="s">
        <v>316</v>
      </c>
      <c r="BI11">
        <v>4</v>
      </c>
      <c r="BJ11" t="s">
        <v>152</v>
      </c>
      <c r="BK11" t="s">
        <v>100</v>
      </c>
      <c r="BL11" t="s">
        <v>101</v>
      </c>
      <c r="BM11" t="s">
        <v>317</v>
      </c>
      <c r="BN11">
        <v>36353925</v>
      </c>
      <c r="BO11" t="s">
        <v>74</v>
      </c>
      <c r="BP11" t="s">
        <v>74</v>
      </c>
      <c r="BQ11" t="s">
        <v>74</v>
      </c>
      <c r="BR11" t="s">
        <v>103</v>
      </c>
      <c r="BS11" t="s">
        <v>318</v>
      </c>
      <c r="BT11" t="str">
        <f>HYPERLINK("https%3A%2F%2Fwww.webofscience.com%2Fwos%2Fwoscc%2Ffull-record%2FWOS:000882854200001","View Full Record in Web of Science")</f>
        <v>View Full Record in Web of Science</v>
      </c>
    </row>
    <row r="12" spans="1:72" x14ac:dyDescent="0.2">
      <c r="A12" t="s">
        <v>72</v>
      </c>
      <c r="B12" t="s">
        <v>319</v>
      </c>
      <c r="C12" t="s">
        <v>74</v>
      </c>
      <c r="D12" t="s">
        <v>74</v>
      </c>
      <c r="E12" t="s">
        <v>74</v>
      </c>
      <c r="F12" t="s">
        <v>320</v>
      </c>
      <c r="G12" t="s">
        <v>74</v>
      </c>
      <c r="H12" t="s">
        <v>74</v>
      </c>
      <c r="I12" t="s">
        <v>321</v>
      </c>
      <c r="J12" t="s">
        <v>77</v>
      </c>
      <c r="K12" t="s">
        <v>74</v>
      </c>
      <c r="L12" t="s">
        <v>74</v>
      </c>
      <c r="M12" t="s">
        <v>78</v>
      </c>
      <c r="N12" t="s">
        <v>109</v>
      </c>
      <c r="O12" t="s">
        <v>74</v>
      </c>
      <c r="P12" t="s">
        <v>74</v>
      </c>
      <c r="Q12" t="s">
        <v>74</v>
      </c>
      <c r="R12" t="s">
        <v>74</v>
      </c>
      <c r="S12" t="s">
        <v>74</v>
      </c>
      <c r="T12" t="s">
        <v>74</v>
      </c>
      <c r="U12" t="s">
        <v>322</v>
      </c>
      <c r="V12" t="s">
        <v>323</v>
      </c>
      <c r="W12" t="s">
        <v>324</v>
      </c>
      <c r="X12" t="s">
        <v>325</v>
      </c>
      <c r="Y12" t="s">
        <v>326</v>
      </c>
      <c r="Z12" t="s">
        <v>327</v>
      </c>
      <c r="AA12" t="s">
        <v>328</v>
      </c>
      <c r="AB12" t="s">
        <v>329</v>
      </c>
      <c r="AC12" t="s">
        <v>330</v>
      </c>
      <c r="AD12" t="s">
        <v>331</v>
      </c>
      <c r="AE12" t="s">
        <v>332</v>
      </c>
      <c r="AF12" t="s">
        <v>74</v>
      </c>
      <c r="AG12">
        <v>54</v>
      </c>
      <c r="AH12">
        <v>3</v>
      </c>
      <c r="AI12">
        <v>3</v>
      </c>
      <c r="AJ12">
        <v>3</v>
      </c>
      <c r="AK12">
        <v>22</v>
      </c>
      <c r="AL12" t="s">
        <v>90</v>
      </c>
      <c r="AM12" t="s">
        <v>91</v>
      </c>
      <c r="AN12" t="s">
        <v>92</v>
      </c>
      <c r="AO12" t="s">
        <v>93</v>
      </c>
      <c r="AP12" t="s">
        <v>94</v>
      </c>
      <c r="AQ12" t="s">
        <v>74</v>
      </c>
      <c r="AR12" t="s">
        <v>95</v>
      </c>
      <c r="AS12" t="s">
        <v>96</v>
      </c>
      <c r="AT12" t="s">
        <v>333</v>
      </c>
      <c r="AU12">
        <v>2022</v>
      </c>
      <c r="AV12">
        <v>24</v>
      </c>
      <c r="AW12">
        <v>43</v>
      </c>
      <c r="AX12" t="s">
        <v>74</v>
      </c>
      <c r="AY12" t="s">
        <v>74</v>
      </c>
      <c r="AZ12" t="s">
        <v>74</v>
      </c>
      <c r="BA12" t="s">
        <v>74</v>
      </c>
      <c r="BB12">
        <v>8008</v>
      </c>
      <c r="BC12">
        <v>8013</v>
      </c>
      <c r="BD12" t="s">
        <v>74</v>
      </c>
      <c r="BE12" t="s">
        <v>334</v>
      </c>
      <c r="BF12" t="str">
        <f>HYPERLINK("http://dx.doi.org/10.1021/acs.orglett.2c03206","http://dx.doi.org/10.1021/acs.orglett.2c03206")</f>
        <v>http://dx.doi.org/10.1021/acs.orglett.2c03206</v>
      </c>
      <c r="BG12" t="s">
        <v>74</v>
      </c>
      <c r="BH12" t="s">
        <v>316</v>
      </c>
      <c r="BI12">
        <v>6</v>
      </c>
      <c r="BJ12" t="s">
        <v>99</v>
      </c>
      <c r="BK12" t="s">
        <v>100</v>
      </c>
      <c r="BL12" t="s">
        <v>101</v>
      </c>
      <c r="BM12" t="s">
        <v>335</v>
      </c>
      <c r="BN12">
        <v>36285836</v>
      </c>
      <c r="BO12" t="s">
        <v>336</v>
      </c>
      <c r="BP12" t="s">
        <v>74</v>
      </c>
      <c r="BQ12" t="s">
        <v>74</v>
      </c>
      <c r="BR12" t="s">
        <v>103</v>
      </c>
      <c r="BS12" t="s">
        <v>337</v>
      </c>
      <c r="BT12" t="str">
        <f>HYPERLINK("https%3A%2F%2Fwww.webofscience.com%2Fwos%2Fwoscc%2Ffull-record%2FWOS:000877600800001","View Full Record in Web of Science")</f>
        <v>View Full Record in Web of Science</v>
      </c>
    </row>
    <row r="13" spans="1:72" x14ac:dyDescent="0.2">
      <c r="A13" t="s">
        <v>72</v>
      </c>
      <c r="B13" t="s">
        <v>338</v>
      </c>
      <c r="C13" t="s">
        <v>74</v>
      </c>
      <c r="D13" t="s">
        <v>74</v>
      </c>
      <c r="E13" t="s">
        <v>74</v>
      </c>
      <c r="F13" t="s">
        <v>339</v>
      </c>
      <c r="G13" t="s">
        <v>74</v>
      </c>
      <c r="H13" t="s">
        <v>74</v>
      </c>
      <c r="I13" t="s">
        <v>340</v>
      </c>
      <c r="J13" t="s">
        <v>341</v>
      </c>
      <c r="K13" t="s">
        <v>74</v>
      </c>
      <c r="L13" t="s">
        <v>74</v>
      </c>
      <c r="M13" t="s">
        <v>78</v>
      </c>
      <c r="N13" t="s">
        <v>109</v>
      </c>
      <c r="O13" t="s">
        <v>74</v>
      </c>
      <c r="P13" t="s">
        <v>74</v>
      </c>
      <c r="Q13" t="s">
        <v>74</v>
      </c>
      <c r="R13" t="s">
        <v>74</v>
      </c>
      <c r="S13" t="s">
        <v>74</v>
      </c>
      <c r="T13" t="s">
        <v>342</v>
      </c>
      <c r="U13" t="s">
        <v>343</v>
      </c>
      <c r="V13" t="s">
        <v>344</v>
      </c>
      <c r="W13" t="s">
        <v>345</v>
      </c>
      <c r="X13" t="s">
        <v>346</v>
      </c>
      <c r="Y13" t="s">
        <v>347</v>
      </c>
      <c r="Z13" t="s">
        <v>348</v>
      </c>
      <c r="AA13" t="s">
        <v>349</v>
      </c>
      <c r="AB13" t="s">
        <v>74</v>
      </c>
      <c r="AC13" t="s">
        <v>350</v>
      </c>
      <c r="AD13" t="s">
        <v>351</v>
      </c>
      <c r="AE13" t="s">
        <v>352</v>
      </c>
      <c r="AF13" t="s">
        <v>74</v>
      </c>
      <c r="AG13">
        <v>40</v>
      </c>
      <c r="AH13">
        <v>1</v>
      </c>
      <c r="AI13">
        <v>1</v>
      </c>
      <c r="AJ13">
        <v>3</v>
      </c>
      <c r="AK13">
        <v>9</v>
      </c>
      <c r="AL13" t="s">
        <v>353</v>
      </c>
      <c r="AM13" t="s">
        <v>354</v>
      </c>
      <c r="AN13" t="s">
        <v>355</v>
      </c>
      <c r="AO13" t="s">
        <v>356</v>
      </c>
      <c r="AP13" t="s">
        <v>357</v>
      </c>
      <c r="AQ13" t="s">
        <v>74</v>
      </c>
      <c r="AR13" t="s">
        <v>358</v>
      </c>
      <c r="AS13" t="s">
        <v>359</v>
      </c>
      <c r="AT13" t="s">
        <v>360</v>
      </c>
      <c r="AU13">
        <v>2022</v>
      </c>
      <c r="AV13">
        <v>99</v>
      </c>
      <c r="AW13" t="s">
        <v>74</v>
      </c>
      <c r="AX13" t="s">
        <v>74</v>
      </c>
      <c r="AY13" t="s">
        <v>74</v>
      </c>
      <c r="AZ13" t="s">
        <v>74</v>
      </c>
      <c r="BA13" t="s">
        <v>74</v>
      </c>
      <c r="BB13" t="s">
        <v>74</v>
      </c>
      <c r="BC13" t="s">
        <v>74</v>
      </c>
      <c r="BD13">
        <v>153846</v>
      </c>
      <c r="BE13" t="s">
        <v>361</v>
      </c>
      <c r="BF13" t="str">
        <f>HYPERLINK("http://dx.doi.org/10.1016/j.tetlet.2022.153846","http://dx.doi.org/10.1016/j.tetlet.2022.153846")</f>
        <v>http://dx.doi.org/10.1016/j.tetlet.2022.153846</v>
      </c>
      <c r="BG13" t="s">
        <v>74</v>
      </c>
      <c r="BH13" t="s">
        <v>362</v>
      </c>
      <c r="BI13">
        <v>4</v>
      </c>
      <c r="BJ13" t="s">
        <v>99</v>
      </c>
      <c r="BK13" t="s">
        <v>100</v>
      </c>
      <c r="BL13" t="s">
        <v>101</v>
      </c>
      <c r="BM13" t="s">
        <v>363</v>
      </c>
      <c r="BN13" t="s">
        <v>74</v>
      </c>
      <c r="BO13" t="s">
        <v>74</v>
      </c>
      <c r="BP13" t="s">
        <v>74</v>
      </c>
      <c r="BQ13" t="s">
        <v>74</v>
      </c>
      <c r="BR13" t="s">
        <v>103</v>
      </c>
      <c r="BS13" t="s">
        <v>364</v>
      </c>
      <c r="BT13" t="str">
        <f>HYPERLINK("https%3A%2F%2Fwww.webofscience.com%2Fwos%2Fwoscc%2Ffull-record%2FWOS:000807741400008","View Full Record in Web of Science")</f>
        <v>View Full Record in Web of Science</v>
      </c>
    </row>
    <row r="14" spans="1:72" x14ac:dyDescent="0.2">
      <c r="A14" t="s">
        <v>72</v>
      </c>
      <c r="B14" t="s">
        <v>365</v>
      </c>
      <c r="C14" t="s">
        <v>74</v>
      </c>
      <c r="D14" t="s">
        <v>74</v>
      </c>
      <c r="E14" t="s">
        <v>74</v>
      </c>
      <c r="F14" t="s">
        <v>366</v>
      </c>
      <c r="G14" t="s">
        <v>74</v>
      </c>
      <c r="H14" t="s">
        <v>74</v>
      </c>
      <c r="I14" t="s">
        <v>367</v>
      </c>
      <c r="J14" t="s">
        <v>368</v>
      </c>
      <c r="K14" t="s">
        <v>74</v>
      </c>
      <c r="L14" t="s">
        <v>74</v>
      </c>
      <c r="M14" t="s">
        <v>78</v>
      </c>
      <c r="N14" t="s">
        <v>79</v>
      </c>
      <c r="O14" t="s">
        <v>74</v>
      </c>
      <c r="P14" t="s">
        <v>74</v>
      </c>
      <c r="Q14" t="s">
        <v>74</v>
      </c>
      <c r="R14" t="s">
        <v>74</v>
      </c>
      <c r="S14" t="s">
        <v>74</v>
      </c>
      <c r="T14" t="s">
        <v>74</v>
      </c>
      <c r="U14" t="s">
        <v>369</v>
      </c>
      <c r="V14" t="s">
        <v>370</v>
      </c>
      <c r="W14" t="s">
        <v>371</v>
      </c>
      <c r="X14" t="s">
        <v>372</v>
      </c>
      <c r="Y14" t="s">
        <v>242</v>
      </c>
      <c r="Z14" t="s">
        <v>243</v>
      </c>
      <c r="AA14" t="s">
        <v>74</v>
      </c>
      <c r="AB14" t="s">
        <v>373</v>
      </c>
      <c r="AC14" t="s">
        <v>374</v>
      </c>
      <c r="AD14" t="s">
        <v>375</v>
      </c>
      <c r="AE14" t="s">
        <v>376</v>
      </c>
      <c r="AF14" t="s">
        <v>74</v>
      </c>
      <c r="AG14">
        <v>95</v>
      </c>
      <c r="AH14">
        <v>60</v>
      </c>
      <c r="AI14">
        <v>64</v>
      </c>
      <c r="AJ14">
        <v>31</v>
      </c>
      <c r="AK14">
        <v>176</v>
      </c>
      <c r="AL14" t="s">
        <v>90</v>
      </c>
      <c r="AM14" t="s">
        <v>91</v>
      </c>
      <c r="AN14" t="s">
        <v>92</v>
      </c>
      <c r="AO14" t="s">
        <v>377</v>
      </c>
      <c r="AP14" t="s">
        <v>378</v>
      </c>
      <c r="AQ14" t="s">
        <v>74</v>
      </c>
      <c r="AR14" t="s">
        <v>379</v>
      </c>
      <c r="AS14" t="s">
        <v>380</v>
      </c>
      <c r="AT14" t="s">
        <v>381</v>
      </c>
      <c r="AU14">
        <v>2022</v>
      </c>
      <c r="AV14">
        <v>144</v>
      </c>
      <c r="AW14">
        <v>14</v>
      </c>
      <c r="AX14" t="s">
        <v>74</v>
      </c>
      <c r="AY14" t="s">
        <v>74</v>
      </c>
      <c r="AZ14" t="s">
        <v>74</v>
      </c>
      <c r="BA14" t="s">
        <v>74</v>
      </c>
      <c r="BB14">
        <v>6185</v>
      </c>
      <c r="BC14">
        <v>6192</v>
      </c>
      <c r="BD14" t="s">
        <v>74</v>
      </c>
      <c r="BE14" t="s">
        <v>382</v>
      </c>
      <c r="BF14" t="str">
        <f>HYPERLINK("http://dx.doi.org/10.1021/jacs.2c02062","http://dx.doi.org/10.1021/jacs.2c02062")</f>
        <v>http://dx.doi.org/10.1021/jacs.2c02062</v>
      </c>
      <c r="BG14" t="s">
        <v>74</v>
      </c>
      <c r="BH14" t="s">
        <v>74</v>
      </c>
      <c r="BI14">
        <v>8</v>
      </c>
      <c r="BJ14" t="s">
        <v>152</v>
      </c>
      <c r="BK14" t="s">
        <v>100</v>
      </c>
      <c r="BL14" t="s">
        <v>101</v>
      </c>
      <c r="BM14" t="s">
        <v>383</v>
      </c>
      <c r="BN14">
        <v>35353531</v>
      </c>
      <c r="BO14" t="s">
        <v>257</v>
      </c>
      <c r="BP14" t="s">
        <v>384</v>
      </c>
      <c r="BQ14" t="s">
        <v>385</v>
      </c>
      <c r="BR14" t="s">
        <v>103</v>
      </c>
      <c r="BS14" t="s">
        <v>386</v>
      </c>
      <c r="BT14" t="str">
        <f>HYPERLINK("https%3A%2F%2Fwww.webofscience.com%2Fwos%2Fwoscc%2Ffull-record%2FWOS:000790698300010","View Full Record in Web of Science")</f>
        <v>View Full Record in Web of Science</v>
      </c>
    </row>
    <row r="15" spans="1:72" x14ac:dyDescent="0.2">
      <c r="A15" t="s">
        <v>72</v>
      </c>
      <c r="B15" t="s">
        <v>387</v>
      </c>
      <c r="C15" t="s">
        <v>74</v>
      </c>
      <c r="D15" t="s">
        <v>74</v>
      </c>
      <c r="E15" t="s">
        <v>74</v>
      </c>
      <c r="F15" t="s">
        <v>388</v>
      </c>
      <c r="G15" t="s">
        <v>74</v>
      </c>
      <c r="H15" t="s">
        <v>74</v>
      </c>
      <c r="I15" t="s">
        <v>389</v>
      </c>
      <c r="J15" t="s">
        <v>368</v>
      </c>
      <c r="K15" t="s">
        <v>74</v>
      </c>
      <c r="L15" t="s">
        <v>74</v>
      </c>
      <c r="M15" t="s">
        <v>78</v>
      </c>
      <c r="N15" t="s">
        <v>79</v>
      </c>
      <c r="O15" t="s">
        <v>74</v>
      </c>
      <c r="P15" t="s">
        <v>74</v>
      </c>
      <c r="Q15" t="s">
        <v>74</v>
      </c>
      <c r="R15" t="s">
        <v>74</v>
      </c>
      <c r="S15" t="s">
        <v>74</v>
      </c>
      <c r="T15" t="s">
        <v>74</v>
      </c>
      <c r="U15" t="s">
        <v>390</v>
      </c>
      <c r="V15" t="s">
        <v>391</v>
      </c>
      <c r="W15" t="s">
        <v>392</v>
      </c>
      <c r="X15" t="s">
        <v>393</v>
      </c>
      <c r="Y15" t="s">
        <v>394</v>
      </c>
      <c r="Z15" t="s">
        <v>395</v>
      </c>
      <c r="AA15" t="s">
        <v>396</v>
      </c>
      <c r="AB15" t="s">
        <v>397</v>
      </c>
      <c r="AC15" t="s">
        <v>398</v>
      </c>
      <c r="AD15" t="s">
        <v>399</v>
      </c>
      <c r="AE15" t="s">
        <v>400</v>
      </c>
      <c r="AF15" t="s">
        <v>74</v>
      </c>
      <c r="AG15">
        <v>36</v>
      </c>
      <c r="AH15">
        <v>29</v>
      </c>
      <c r="AI15">
        <v>30</v>
      </c>
      <c r="AJ15">
        <v>11</v>
      </c>
      <c r="AK15">
        <v>85</v>
      </c>
      <c r="AL15" t="s">
        <v>90</v>
      </c>
      <c r="AM15" t="s">
        <v>91</v>
      </c>
      <c r="AN15" t="s">
        <v>92</v>
      </c>
      <c r="AO15" t="s">
        <v>377</v>
      </c>
      <c r="AP15" t="s">
        <v>378</v>
      </c>
      <c r="AQ15" t="s">
        <v>74</v>
      </c>
      <c r="AR15" t="s">
        <v>379</v>
      </c>
      <c r="AS15" t="s">
        <v>380</v>
      </c>
      <c r="AT15" t="s">
        <v>401</v>
      </c>
      <c r="AU15">
        <v>2022</v>
      </c>
      <c r="AV15">
        <v>144</v>
      </c>
      <c r="AW15">
        <v>11</v>
      </c>
      <c r="AX15" t="s">
        <v>74</v>
      </c>
      <c r="AY15" t="s">
        <v>74</v>
      </c>
      <c r="AZ15" t="s">
        <v>74</v>
      </c>
      <c r="BA15" t="s">
        <v>74</v>
      </c>
      <c r="BB15">
        <v>4810</v>
      </c>
      <c r="BC15">
        <v>4818</v>
      </c>
      <c r="BD15" t="s">
        <v>74</v>
      </c>
      <c r="BE15" t="s">
        <v>402</v>
      </c>
      <c r="BF15" t="str">
        <f>HYPERLINK("http://dx.doi.org/10.1021/jacs.2c00962","http://dx.doi.org/10.1021/jacs.2c00962")</f>
        <v>http://dx.doi.org/10.1021/jacs.2c00962</v>
      </c>
      <c r="BG15" t="s">
        <v>74</v>
      </c>
      <c r="BH15" t="s">
        <v>74</v>
      </c>
      <c r="BI15">
        <v>9</v>
      </c>
      <c r="BJ15" t="s">
        <v>152</v>
      </c>
      <c r="BK15" t="s">
        <v>100</v>
      </c>
      <c r="BL15" t="s">
        <v>101</v>
      </c>
      <c r="BM15" t="s">
        <v>403</v>
      </c>
      <c r="BN15">
        <v>35258282</v>
      </c>
      <c r="BO15" t="s">
        <v>74</v>
      </c>
      <c r="BP15" t="s">
        <v>74</v>
      </c>
      <c r="BQ15" t="s">
        <v>74</v>
      </c>
      <c r="BR15" t="s">
        <v>103</v>
      </c>
      <c r="BS15" t="s">
        <v>404</v>
      </c>
      <c r="BT15" t="str">
        <f>HYPERLINK("https%3A%2F%2Fwww.webofscience.com%2Fwos%2Fwoscc%2Ffull-record%2FWOS:000777169400017","View Full Record in Web of Science")</f>
        <v>View Full Record in Web of Science</v>
      </c>
    </row>
    <row r="16" spans="1:72" x14ac:dyDescent="0.2">
      <c r="A16" t="s">
        <v>72</v>
      </c>
      <c r="B16" t="s">
        <v>405</v>
      </c>
      <c r="C16" t="s">
        <v>74</v>
      </c>
      <c r="D16" t="s">
        <v>74</v>
      </c>
      <c r="E16" t="s">
        <v>74</v>
      </c>
      <c r="F16" t="s">
        <v>406</v>
      </c>
      <c r="G16" t="s">
        <v>74</v>
      </c>
      <c r="H16" t="s">
        <v>74</v>
      </c>
      <c r="I16" t="s">
        <v>407</v>
      </c>
      <c r="J16" t="s">
        <v>408</v>
      </c>
      <c r="K16" t="s">
        <v>74</v>
      </c>
      <c r="L16" t="s">
        <v>74</v>
      </c>
      <c r="M16" t="s">
        <v>78</v>
      </c>
      <c r="N16" t="s">
        <v>109</v>
      </c>
      <c r="O16" t="s">
        <v>74</v>
      </c>
      <c r="P16" t="s">
        <v>74</v>
      </c>
      <c r="Q16" t="s">
        <v>74</v>
      </c>
      <c r="R16" t="s">
        <v>74</v>
      </c>
      <c r="S16" t="s">
        <v>74</v>
      </c>
      <c r="T16" t="s">
        <v>74</v>
      </c>
      <c r="U16" t="s">
        <v>409</v>
      </c>
      <c r="V16" t="s">
        <v>410</v>
      </c>
      <c r="W16" t="s">
        <v>411</v>
      </c>
      <c r="X16" t="s">
        <v>412</v>
      </c>
      <c r="Y16" t="s">
        <v>413</v>
      </c>
      <c r="Z16" t="s">
        <v>414</v>
      </c>
      <c r="AA16" t="s">
        <v>415</v>
      </c>
      <c r="AB16" t="s">
        <v>416</v>
      </c>
      <c r="AC16" t="s">
        <v>417</v>
      </c>
      <c r="AD16" t="s">
        <v>418</v>
      </c>
      <c r="AE16" t="s">
        <v>419</v>
      </c>
      <c r="AF16" t="s">
        <v>74</v>
      </c>
      <c r="AG16">
        <v>109</v>
      </c>
      <c r="AH16">
        <v>8</v>
      </c>
      <c r="AI16">
        <v>8</v>
      </c>
      <c r="AJ16">
        <v>13</v>
      </c>
      <c r="AK16">
        <v>55</v>
      </c>
      <c r="AL16" t="s">
        <v>284</v>
      </c>
      <c r="AM16" t="s">
        <v>285</v>
      </c>
      <c r="AN16" t="s">
        <v>286</v>
      </c>
      <c r="AO16" t="s">
        <v>420</v>
      </c>
      <c r="AP16" t="s">
        <v>421</v>
      </c>
      <c r="AQ16" t="s">
        <v>74</v>
      </c>
      <c r="AR16" t="s">
        <v>422</v>
      </c>
      <c r="AS16" t="s">
        <v>423</v>
      </c>
      <c r="AT16" t="s">
        <v>424</v>
      </c>
      <c r="AU16">
        <v>2022</v>
      </c>
      <c r="AV16">
        <v>24</v>
      </c>
      <c r="AW16">
        <v>6</v>
      </c>
      <c r="AX16" t="s">
        <v>74</v>
      </c>
      <c r="AY16" t="s">
        <v>74</v>
      </c>
      <c r="AZ16" t="s">
        <v>74</v>
      </c>
      <c r="BA16" t="s">
        <v>74</v>
      </c>
      <c r="BB16">
        <v>2483</v>
      </c>
      <c r="BC16">
        <v>2491</v>
      </c>
      <c r="BD16" t="s">
        <v>74</v>
      </c>
      <c r="BE16" t="s">
        <v>425</v>
      </c>
      <c r="BF16" t="str">
        <f>HYPERLINK("http://dx.doi.org/10.1039/d1gc04479f","http://dx.doi.org/10.1039/d1gc04479f")</f>
        <v>http://dx.doi.org/10.1039/d1gc04479f</v>
      </c>
      <c r="BG16" t="s">
        <v>74</v>
      </c>
      <c r="BH16" t="s">
        <v>426</v>
      </c>
      <c r="BI16">
        <v>9</v>
      </c>
      <c r="BJ16" t="s">
        <v>427</v>
      </c>
      <c r="BK16" t="s">
        <v>428</v>
      </c>
      <c r="BL16" t="s">
        <v>429</v>
      </c>
      <c r="BM16" t="s">
        <v>430</v>
      </c>
      <c r="BN16" t="s">
        <v>74</v>
      </c>
      <c r="BO16" t="s">
        <v>74</v>
      </c>
      <c r="BP16" t="s">
        <v>74</v>
      </c>
      <c r="BQ16" t="s">
        <v>74</v>
      </c>
      <c r="BR16" t="s">
        <v>103</v>
      </c>
      <c r="BS16" t="s">
        <v>431</v>
      </c>
      <c r="BT16" t="str">
        <f>HYPERLINK("https%3A%2F%2Fwww.webofscience.com%2Fwos%2Fwoscc%2Ffull-record%2FWOS:000759690300001","View Full Record in Web of Science")</f>
        <v>View Full Record in Web of Science</v>
      </c>
    </row>
    <row r="17" spans="1:72" x14ac:dyDescent="0.2">
      <c r="A17" t="s">
        <v>72</v>
      </c>
      <c r="B17" t="s">
        <v>432</v>
      </c>
      <c r="C17" t="s">
        <v>74</v>
      </c>
      <c r="D17" t="s">
        <v>74</v>
      </c>
      <c r="E17" t="s">
        <v>74</v>
      </c>
      <c r="F17" t="s">
        <v>433</v>
      </c>
      <c r="G17" t="s">
        <v>74</v>
      </c>
      <c r="H17" t="s">
        <v>74</v>
      </c>
      <c r="I17" t="s">
        <v>434</v>
      </c>
      <c r="J17" t="s">
        <v>108</v>
      </c>
      <c r="K17" t="s">
        <v>74</v>
      </c>
      <c r="L17" t="s">
        <v>74</v>
      </c>
      <c r="M17" t="s">
        <v>78</v>
      </c>
      <c r="N17" t="s">
        <v>109</v>
      </c>
      <c r="O17" t="s">
        <v>74</v>
      </c>
      <c r="P17" t="s">
        <v>74</v>
      </c>
      <c r="Q17" t="s">
        <v>74</v>
      </c>
      <c r="R17" t="s">
        <v>74</v>
      </c>
      <c r="S17" t="s">
        <v>74</v>
      </c>
      <c r="T17" t="s">
        <v>74</v>
      </c>
      <c r="U17" t="s">
        <v>435</v>
      </c>
      <c r="V17" t="s">
        <v>436</v>
      </c>
      <c r="W17" t="s">
        <v>437</v>
      </c>
      <c r="X17" t="s">
        <v>438</v>
      </c>
      <c r="Y17" t="s">
        <v>439</v>
      </c>
      <c r="Z17" t="s">
        <v>440</v>
      </c>
      <c r="AA17" t="s">
        <v>441</v>
      </c>
      <c r="AB17" t="s">
        <v>442</v>
      </c>
      <c r="AC17" t="s">
        <v>443</v>
      </c>
      <c r="AD17" t="s">
        <v>444</v>
      </c>
      <c r="AE17" t="s">
        <v>445</v>
      </c>
      <c r="AF17" t="s">
        <v>74</v>
      </c>
      <c r="AG17">
        <v>123</v>
      </c>
      <c r="AH17">
        <v>31</v>
      </c>
      <c r="AI17">
        <v>32</v>
      </c>
      <c r="AJ17">
        <v>8</v>
      </c>
      <c r="AK17">
        <v>90</v>
      </c>
      <c r="AL17" t="s">
        <v>90</v>
      </c>
      <c r="AM17" t="s">
        <v>91</v>
      </c>
      <c r="AN17" t="s">
        <v>92</v>
      </c>
      <c r="AO17" t="s">
        <v>120</v>
      </c>
      <c r="AP17" t="s">
        <v>121</v>
      </c>
      <c r="AQ17" t="s">
        <v>74</v>
      </c>
      <c r="AR17" t="s">
        <v>122</v>
      </c>
      <c r="AS17" t="s">
        <v>123</v>
      </c>
      <c r="AT17" t="s">
        <v>446</v>
      </c>
      <c r="AU17">
        <v>2021</v>
      </c>
      <c r="AV17">
        <v>86</v>
      </c>
      <c r="AW17">
        <v>24</v>
      </c>
      <c r="AX17" t="s">
        <v>74</v>
      </c>
      <c r="AY17" t="s">
        <v>74</v>
      </c>
      <c r="AZ17" t="s">
        <v>74</v>
      </c>
      <c r="BA17" t="s">
        <v>74</v>
      </c>
      <c r="BB17">
        <v>17816</v>
      </c>
      <c r="BC17">
        <v>17832</v>
      </c>
      <c r="BD17" t="s">
        <v>74</v>
      </c>
      <c r="BE17" t="s">
        <v>447</v>
      </c>
      <c r="BF17" t="str">
        <f>HYPERLINK("http://dx.doi.org/10.1021/acs.joc.1c02125","http://dx.doi.org/10.1021/acs.joc.1c02125")</f>
        <v>http://dx.doi.org/10.1021/acs.joc.1c02125</v>
      </c>
      <c r="BG17" t="s">
        <v>74</v>
      </c>
      <c r="BH17" t="s">
        <v>448</v>
      </c>
      <c r="BI17">
        <v>17</v>
      </c>
      <c r="BJ17" t="s">
        <v>99</v>
      </c>
      <c r="BK17" t="s">
        <v>100</v>
      </c>
      <c r="BL17" t="s">
        <v>101</v>
      </c>
      <c r="BM17" t="s">
        <v>449</v>
      </c>
      <c r="BN17">
        <v>34875167</v>
      </c>
      <c r="BO17" t="s">
        <v>74</v>
      </c>
      <c r="BP17" t="s">
        <v>74</v>
      </c>
      <c r="BQ17" t="s">
        <v>74</v>
      </c>
      <c r="BR17" t="s">
        <v>103</v>
      </c>
      <c r="BS17" t="s">
        <v>450</v>
      </c>
      <c r="BT17" t="str">
        <f>HYPERLINK("https%3A%2F%2Fwww.webofscience.com%2Fwos%2Fwoscc%2Ffull-record%2FWOS:000730538900001","View Full Record in Web of Science")</f>
        <v>View Full Record in Web of Science</v>
      </c>
    </row>
    <row r="18" spans="1:72" x14ac:dyDescent="0.2">
      <c r="A18" t="s">
        <v>72</v>
      </c>
      <c r="B18" t="s">
        <v>451</v>
      </c>
      <c r="C18" t="s">
        <v>74</v>
      </c>
      <c r="D18" t="s">
        <v>74</v>
      </c>
      <c r="E18" t="s">
        <v>74</v>
      </c>
      <c r="F18" t="s">
        <v>452</v>
      </c>
      <c r="G18" t="s">
        <v>74</v>
      </c>
      <c r="H18" t="s">
        <v>74</v>
      </c>
      <c r="I18" t="s">
        <v>453</v>
      </c>
      <c r="J18" t="s">
        <v>454</v>
      </c>
      <c r="K18" t="s">
        <v>74</v>
      </c>
      <c r="L18" t="s">
        <v>74</v>
      </c>
      <c r="M18" t="s">
        <v>78</v>
      </c>
      <c r="N18" t="s">
        <v>109</v>
      </c>
      <c r="O18" t="s">
        <v>74</v>
      </c>
      <c r="P18" t="s">
        <v>74</v>
      </c>
      <c r="Q18" t="s">
        <v>74</v>
      </c>
      <c r="R18" t="s">
        <v>74</v>
      </c>
      <c r="S18" t="s">
        <v>74</v>
      </c>
      <c r="T18" t="s">
        <v>455</v>
      </c>
      <c r="U18" t="s">
        <v>456</v>
      </c>
      <c r="V18" t="s">
        <v>457</v>
      </c>
      <c r="W18" t="s">
        <v>458</v>
      </c>
      <c r="X18" t="s">
        <v>459</v>
      </c>
      <c r="Y18" t="s">
        <v>460</v>
      </c>
      <c r="Z18" t="s">
        <v>461</v>
      </c>
      <c r="AA18" t="s">
        <v>462</v>
      </c>
      <c r="AB18" t="s">
        <v>463</v>
      </c>
      <c r="AC18" t="s">
        <v>464</v>
      </c>
      <c r="AD18" t="s">
        <v>465</v>
      </c>
      <c r="AE18" t="s">
        <v>466</v>
      </c>
      <c r="AF18" t="s">
        <v>74</v>
      </c>
      <c r="AG18">
        <v>97</v>
      </c>
      <c r="AH18">
        <v>19</v>
      </c>
      <c r="AI18">
        <v>19</v>
      </c>
      <c r="AJ18">
        <v>3</v>
      </c>
      <c r="AK18">
        <v>84</v>
      </c>
      <c r="AL18" t="s">
        <v>198</v>
      </c>
      <c r="AM18" t="s">
        <v>199</v>
      </c>
      <c r="AN18" t="s">
        <v>200</v>
      </c>
      <c r="AO18" t="s">
        <v>467</v>
      </c>
      <c r="AP18" t="s">
        <v>468</v>
      </c>
      <c r="AQ18" t="s">
        <v>74</v>
      </c>
      <c r="AR18" t="s">
        <v>469</v>
      </c>
      <c r="AS18" t="s">
        <v>470</v>
      </c>
      <c r="AT18" t="s">
        <v>471</v>
      </c>
      <c r="AU18">
        <v>2022</v>
      </c>
      <c r="AV18">
        <v>61</v>
      </c>
      <c r="AW18">
        <v>1</v>
      </c>
      <c r="AX18" t="s">
        <v>74</v>
      </c>
      <c r="AY18" t="s">
        <v>74</v>
      </c>
      <c r="AZ18" t="s">
        <v>74</v>
      </c>
      <c r="BA18" t="s">
        <v>74</v>
      </c>
      <c r="BB18" t="s">
        <v>74</v>
      </c>
      <c r="BC18" t="s">
        <v>74</v>
      </c>
      <c r="BD18" t="s">
        <v>74</v>
      </c>
      <c r="BE18" t="s">
        <v>472</v>
      </c>
      <c r="BF18" t="str">
        <f>HYPERLINK("http://dx.doi.org/10.1002/anie.202113658","http://dx.doi.org/10.1002/anie.202113658")</f>
        <v>http://dx.doi.org/10.1002/anie.202113658</v>
      </c>
      <c r="BG18" t="s">
        <v>74</v>
      </c>
      <c r="BH18" t="s">
        <v>473</v>
      </c>
      <c r="BI18">
        <v>7</v>
      </c>
      <c r="BJ18" t="s">
        <v>152</v>
      </c>
      <c r="BK18" t="s">
        <v>100</v>
      </c>
      <c r="BL18" t="s">
        <v>101</v>
      </c>
      <c r="BM18" t="s">
        <v>474</v>
      </c>
      <c r="BN18">
        <v>34734455</v>
      </c>
      <c r="BO18" t="s">
        <v>74</v>
      </c>
      <c r="BP18" t="s">
        <v>74</v>
      </c>
      <c r="BQ18" t="s">
        <v>74</v>
      </c>
      <c r="BR18" t="s">
        <v>103</v>
      </c>
      <c r="BS18" t="s">
        <v>475</v>
      </c>
      <c r="BT18" t="str">
        <f>HYPERLINK("https%3A%2F%2Fwww.webofscience.com%2Fwos%2Fwoscc%2Ffull-record%2FWOS:000720986200001","View Full Record in Web of Science")</f>
        <v>View Full Record in Web of Science</v>
      </c>
    </row>
    <row r="19" spans="1:72" x14ac:dyDescent="0.2">
      <c r="A19" t="s">
        <v>72</v>
      </c>
      <c r="B19" t="s">
        <v>476</v>
      </c>
      <c r="C19" t="s">
        <v>74</v>
      </c>
      <c r="D19" t="s">
        <v>74</v>
      </c>
      <c r="E19" t="s">
        <v>74</v>
      </c>
      <c r="F19" t="s">
        <v>477</v>
      </c>
      <c r="G19" t="s">
        <v>74</v>
      </c>
      <c r="H19" t="s">
        <v>74</v>
      </c>
      <c r="I19" t="s">
        <v>478</v>
      </c>
      <c r="J19" t="s">
        <v>479</v>
      </c>
      <c r="K19" t="s">
        <v>74</v>
      </c>
      <c r="L19" t="s">
        <v>74</v>
      </c>
      <c r="M19" t="s">
        <v>78</v>
      </c>
      <c r="N19" t="s">
        <v>109</v>
      </c>
      <c r="O19" t="s">
        <v>74</v>
      </c>
      <c r="P19" t="s">
        <v>74</v>
      </c>
      <c r="Q19" t="s">
        <v>74</v>
      </c>
      <c r="R19" t="s">
        <v>74</v>
      </c>
      <c r="S19" t="s">
        <v>74</v>
      </c>
      <c r="T19" t="s">
        <v>480</v>
      </c>
      <c r="U19" t="s">
        <v>481</v>
      </c>
      <c r="V19" t="s">
        <v>482</v>
      </c>
      <c r="W19" t="s">
        <v>483</v>
      </c>
      <c r="X19" t="s">
        <v>484</v>
      </c>
      <c r="Y19" t="s">
        <v>485</v>
      </c>
      <c r="Z19" t="s">
        <v>486</v>
      </c>
      <c r="AA19" t="s">
        <v>487</v>
      </c>
      <c r="AB19" t="s">
        <v>488</v>
      </c>
      <c r="AC19" t="s">
        <v>489</v>
      </c>
      <c r="AD19" t="s">
        <v>490</v>
      </c>
      <c r="AE19" t="s">
        <v>491</v>
      </c>
      <c r="AF19" t="s">
        <v>74</v>
      </c>
      <c r="AG19">
        <v>84</v>
      </c>
      <c r="AH19">
        <v>13</v>
      </c>
      <c r="AI19">
        <v>15</v>
      </c>
      <c r="AJ19">
        <v>6</v>
      </c>
      <c r="AK19">
        <v>36</v>
      </c>
      <c r="AL19" t="s">
        <v>492</v>
      </c>
      <c r="AM19" t="s">
        <v>493</v>
      </c>
      <c r="AN19" t="s">
        <v>494</v>
      </c>
      <c r="AO19" t="s">
        <v>495</v>
      </c>
      <c r="AP19" t="s">
        <v>496</v>
      </c>
      <c r="AQ19" t="s">
        <v>74</v>
      </c>
      <c r="AR19" t="s">
        <v>497</v>
      </c>
      <c r="AS19" t="s">
        <v>498</v>
      </c>
      <c r="AT19" t="s">
        <v>499</v>
      </c>
      <c r="AU19">
        <v>2021</v>
      </c>
      <c r="AV19">
        <v>32</v>
      </c>
      <c r="AW19">
        <v>9</v>
      </c>
      <c r="AX19" t="s">
        <v>74</v>
      </c>
      <c r="AY19" t="s">
        <v>74</v>
      </c>
      <c r="AZ19" t="s">
        <v>74</v>
      </c>
      <c r="BA19" t="s">
        <v>74</v>
      </c>
      <c r="BB19">
        <v>2777</v>
      </c>
      <c r="BC19">
        <v>2781</v>
      </c>
      <c r="BD19" t="s">
        <v>74</v>
      </c>
      <c r="BE19" t="s">
        <v>500</v>
      </c>
      <c r="BF19" t="str">
        <f>HYPERLINK("http://dx.doi.org/10.1016/j.cclet.2021.03.011","http://dx.doi.org/10.1016/j.cclet.2021.03.011")</f>
        <v>http://dx.doi.org/10.1016/j.cclet.2021.03.011</v>
      </c>
      <c r="BG19" t="s">
        <v>74</v>
      </c>
      <c r="BH19" t="s">
        <v>501</v>
      </c>
      <c r="BI19">
        <v>5</v>
      </c>
      <c r="BJ19" t="s">
        <v>152</v>
      </c>
      <c r="BK19" t="s">
        <v>428</v>
      </c>
      <c r="BL19" t="s">
        <v>101</v>
      </c>
      <c r="BM19" t="s">
        <v>502</v>
      </c>
      <c r="BN19" t="s">
        <v>74</v>
      </c>
      <c r="BO19" t="s">
        <v>74</v>
      </c>
      <c r="BP19" t="s">
        <v>74</v>
      </c>
      <c r="BQ19" t="s">
        <v>74</v>
      </c>
      <c r="BR19" t="s">
        <v>103</v>
      </c>
      <c r="BS19" t="s">
        <v>503</v>
      </c>
      <c r="BT19" t="str">
        <f>HYPERLINK("https%3A%2F%2Fwww.webofscience.com%2Fwos%2Fwoscc%2Ffull-record%2FWOS:000735948800004","View Full Record in Web of Science")</f>
        <v>View Full Record in Web of Science</v>
      </c>
    </row>
    <row r="20" spans="1:72" x14ac:dyDescent="0.2">
      <c r="A20" t="s">
        <v>72</v>
      </c>
      <c r="B20" t="s">
        <v>504</v>
      </c>
      <c r="C20" t="s">
        <v>74</v>
      </c>
      <c r="D20" t="s">
        <v>74</v>
      </c>
      <c r="E20" t="s">
        <v>74</v>
      </c>
      <c r="F20" t="s">
        <v>505</v>
      </c>
      <c r="G20" t="s">
        <v>74</v>
      </c>
      <c r="H20" t="s">
        <v>74</v>
      </c>
      <c r="I20" t="s">
        <v>506</v>
      </c>
      <c r="J20" t="s">
        <v>507</v>
      </c>
      <c r="K20" t="s">
        <v>74</v>
      </c>
      <c r="L20" t="s">
        <v>74</v>
      </c>
      <c r="M20" t="s">
        <v>78</v>
      </c>
      <c r="N20" t="s">
        <v>109</v>
      </c>
      <c r="O20" t="s">
        <v>74</v>
      </c>
      <c r="P20" t="s">
        <v>74</v>
      </c>
      <c r="Q20" t="s">
        <v>74</v>
      </c>
      <c r="R20" t="s">
        <v>74</v>
      </c>
      <c r="S20" t="s">
        <v>74</v>
      </c>
      <c r="T20" t="s">
        <v>74</v>
      </c>
      <c r="U20" t="s">
        <v>508</v>
      </c>
      <c r="V20" t="s">
        <v>509</v>
      </c>
      <c r="W20" t="s">
        <v>510</v>
      </c>
      <c r="X20" t="s">
        <v>276</v>
      </c>
      <c r="Y20" t="s">
        <v>511</v>
      </c>
      <c r="Z20" t="s">
        <v>512</v>
      </c>
      <c r="AA20" t="s">
        <v>513</v>
      </c>
      <c r="AB20" t="s">
        <v>514</v>
      </c>
      <c r="AC20" t="s">
        <v>281</v>
      </c>
      <c r="AD20" t="s">
        <v>282</v>
      </c>
      <c r="AE20" t="s">
        <v>515</v>
      </c>
      <c r="AF20" t="s">
        <v>74</v>
      </c>
      <c r="AG20">
        <v>53</v>
      </c>
      <c r="AH20">
        <v>6</v>
      </c>
      <c r="AI20">
        <v>6</v>
      </c>
      <c r="AJ20">
        <v>7</v>
      </c>
      <c r="AK20">
        <v>26</v>
      </c>
      <c r="AL20" t="s">
        <v>284</v>
      </c>
      <c r="AM20" t="s">
        <v>285</v>
      </c>
      <c r="AN20" t="s">
        <v>286</v>
      </c>
      <c r="AO20" t="s">
        <v>516</v>
      </c>
      <c r="AP20" t="s">
        <v>517</v>
      </c>
      <c r="AQ20" t="s">
        <v>74</v>
      </c>
      <c r="AR20" t="s">
        <v>518</v>
      </c>
      <c r="AS20" t="s">
        <v>519</v>
      </c>
      <c r="AT20" t="s">
        <v>520</v>
      </c>
      <c r="AU20">
        <v>2021</v>
      </c>
      <c r="AV20">
        <v>19</v>
      </c>
      <c r="AW20">
        <v>41</v>
      </c>
      <c r="AX20" t="s">
        <v>74</v>
      </c>
      <c r="AY20" t="s">
        <v>74</v>
      </c>
      <c r="AZ20" t="s">
        <v>74</v>
      </c>
      <c r="BA20" t="s">
        <v>74</v>
      </c>
      <c r="BB20">
        <v>8924</v>
      </c>
      <c r="BC20">
        <v>8928</v>
      </c>
      <c r="BD20" t="s">
        <v>74</v>
      </c>
      <c r="BE20" t="s">
        <v>521</v>
      </c>
      <c r="BF20" t="str">
        <f>HYPERLINK("http://dx.doi.org/10.1039/d1ob01806j","http://dx.doi.org/10.1039/d1ob01806j")</f>
        <v>http://dx.doi.org/10.1039/d1ob01806j</v>
      </c>
      <c r="BG20" t="s">
        <v>74</v>
      </c>
      <c r="BH20" t="s">
        <v>501</v>
      </c>
      <c r="BI20">
        <v>5</v>
      </c>
      <c r="BJ20" t="s">
        <v>99</v>
      </c>
      <c r="BK20" t="s">
        <v>100</v>
      </c>
      <c r="BL20" t="s">
        <v>101</v>
      </c>
      <c r="BM20" t="s">
        <v>522</v>
      </c>
      <c r="BN20">
        <v>34635901</v>
      </c>
      <c r="BO20" t="s">
        <v>74</v>
      </c>
      <c r="BP20" t="s">
        <v>74</v>
      </c>
      <c r="BQ20" t="s">
        <v>74</v>
      </c>
      <c r="BR20" t="s">
        <v>103</v>
      </c>
      <c r="BS20" t="s">
        <v>523</v>
      </c>
      <c r="BT20" t="str">
        <f>HYPERLINK("https%3A%2F%2Fwww.webofscience.com%2Fwos%2Fwoscc%2Ffull-record%2FWOS:000706161100001","View Full Record in Web of Science")</f>
        <v>View Full Record in Web of Science</v>
      </c>
    </row>
    <row r="21" spans="1:72" x14ac:dyDescent="0.2">
      <c r="A21" t="s">
        <v>72</v>
      </c>
      <c r="B21" t="s">
        <v>524</v>
      </c>
      <c r="C21" t="s">
        <v>74</v>
      </c>
      <c r="D21" t="s">
        <v>74</v>
      </c>
      <c r="E21" t="s">
        <v>74</v>
      </c>
      <c r="F21" t="s">
        <v>525</v>
      </c>
      <c r="G21" t="s">
        <v>74</v>
      </c>
      <c r="H21" t="s">
        <v>74</v>
      </c>
      <c r="I21" t="s">
        <v>526</v>
      </c>
      <c r="J21" t="s">
        <v>527</v>
      </c>
      <c r="K21" t="s">
        <v>74</v>
      </c>
      <c r="L21" t="s">
        <v>74</v>
      </c>
      <c r="M21" t="s">
        <v>78</v>
      </c>
      <c r="N21" t="s">
        <v>237</v>
      </c>
      <c r="O21" t="s">
        <v>74</v>
      </c>
      <c r="P21" t="s">
        <v>74</v>
      </c>
      <c r="Q21" t="s">
        <v>74</v>
      </c>
      <c r="R21" t="s">
        <v>74</v>
      </c>
      <c r="S21" t="s">
        <v>74</v>
      </c>
      <c r="T21" t="s">
        <v>74</v>
      </c>
      <c r="U21" t="s">
        <v>528</v>
      </c>
      <c r="V21" t="s">
        <v>529</v>
      </c>
      <c r="W21" t="s">
        <v>530</v>
      </c>
      <c r="X21" t="s">
        <v>531</v>
      </c>
      <c r="Y21" t="s">
        <v>532</v>
      </c>
      <c r="Z21" t="s">
        <v>533</v>
      </c>
      <c r="AA21" t="s">
        <v>534</v>
      </c>
      <c r="AB21" t="s">
        <v>535</v>
      </c>
      <c r="AC21" t="s">
        <v>536</v>
      </c>
      <c r="AD21" t="s">
        <v>537</v>
      </c>
      <c r="AE21" t="s">
        <v>538</v>
      </c>
      <c r="AF21" t="s">
        <v>74</v>
      </c>
      <c r="AG21">
        <v>51</v>
      </c>
      <c r="AH21">
        <v>15</v>
      </c>
      <c r="AI21">
        <v>14</v>
      </c>
      <c r="AJ21">
        <v>3</v>
      </c>
      <c r="AK21">
        <v>35</v>
      </c>
      <c r="AL21" t="s">
        <v>284</v>
      </c>
      <c r="AM21" t="s">
        <v>285</v>
      </c>
      <c r="AN21" t="s">
        <v>286</v>
      </c>
      <c r="AO21" t="s">
        <v>539</v>
      </c>
      <c r="AP21" t="s">
        <v>74</v>
      </c>
      <c r="AQ21" t="s">
        <v>74</v>
      </c>
      <c r="AR21" t="s">
        <v>540</v>
      </c>
      <c r="AS21" t="s">
        <v>541</v>
      </c>
      <c r="AT21" t="s">
        <v>542</v>
      </c>
      <c r="AU21">
        <v>2021</v>
      </c>
      <c r="AV21">
        <v>9</v>
      </c>
      <c r="AW21">
        <v>1</v>
      </c>
      <c r="AX21" t="s">
        <v>74</v>
      </c>
      <c r="AY21" t="s">
        <v>74</v>
      </c>
      <c r="AZ21" t="s">
        <v>74</v>
      </c>
      <c r="BA21" t="s">
        <v>74</v>
      </c>
      <c r="BB21">
        <v>265</v>
      </c>
      <c r="BC21">
        <v>280</v>
      </c>
      <c r="BD21" t="s">
        <v>74</v>
      </c>
      <c r="BE21" t="s">
        <v>543</v>
      </c>
      <c r="BF21" t="str">
        <f>HYPERLINK("http://dx.doi.org/10.1039/d1qo01223a","http://dx.doi.org/10.1039/d1qo01223a")</f>
        <v>http://dx.doi.org/10.1039/d1qo01223a</v>
      </c>
      <c r="BG21" t="s">
        <v>74</v>
      </c>
      <c r="BH21" t="s">
        <v>544</v>
      </c>
      <c r="BI21">
        <v>16</v>
      </c>
      <c r="BJ21" t="s">
        <v>99</v>
      </c>
      <c r="BK21" t="s">
        <v>153</v>
      </c>
      <c r="BL21" t="s">
        <v>101</v>
      </c>
      <c r="BM21" t="s">
        <v>545</v>
      </c>
      <c r="BN21" t="s">
        <v>74</v>
      </c>
      <c r="BO21" t="s">
        <v>74</v>
      </c>
      <c r="BP21" t="s">
        <v>74</v>
      </c>
      <c r="BQ21" t="s">
        <v>74</v>
      </c>
      <c r="BR21" t="s">
        <v>103</v>
      </c>
      <c r="BS21" t="s">
        <v>546</v>
      </c>
      <c r="BT21" t="str">
        <f>HYPERLINK("https%3A%2F%2Fwww.webofscience.com%2Fwos%2Fwoscc%2Ffull-record%2FWOS:000707409700001","View Full Record in Web of Science")</f>
        <v>View Full Record in Web of Science</v>
      </c>
    </row>
    <row r="22" spans="1:72" x14ac:dyDescent="0.2">
      <c r="A22" t="s">
        <v>72</v>
      </c>
      <c r="B22" t="s">
        <v>547</v>
      </c>
      <c r="C22" t="s">
        <v>74</v>
      </c>
      <c r="D22" t="s">
        <v>74</v>
      </c>
      <c r="E22" t="s">
        <v>74</v>
      </c>
      <c r="F22" t="s">
        <v>548</v>
      </c>
      <c r="G22" t="s">
        <v>74</v>
      </c>
      <c r="H22" t="s">
        <v>74</v>
      </c>
      <c r="I22" t="s">
        <v>549</v>
      </c>
      <c r="J22" t="s">
        <v>454</v>
      </c>
      <c r="K22" t="s">
        <v>74</v>
      </c>
      <c r="L22" t="s">
        <v>74</v>
      </c>
      <c r="M22" t="s">
        <v>78</v>
      </c>
      <c r="N22" t="s">
        <v>109</v>
      </c>
      <c r="O22" t="s">
        <v>74</v>
      </c>
      <c r="P22" t="s">
        <v>74</v>
      </c>
      <c r="Q22" t="s">
        <v>74</v>
      </c>
      <c r="R22" t="s">
        <v>74</v>
      </c>
      <c r="S22" t="s">
        <v>74</v>
      </c>
      <c r="T22" t="s">
        <v>550</v>
      </c>
      <c r="U22" t="s">
        <v>551</v>
      </c>
      <c r="V22" t="s">
        <v>552</v>
      </c>
      <c r="W22" t="s">
        <v>553</v>
      </c>
      <c r="X22" t="s">
        <v>554</v>
      </c>
      <c r="Y22" t="s">
        <v>555</v>
      </c>
      <c r="Z22" t="s">
        <v>556</v>
      </c>
      <c r="AA22" t="s">
        <v>74</v>
      </c>
      <c r="AB22" t="s">
        <v>557</v>
      </c>
      <c r="AC22" t="s">
        <v>558</v>
      </c>
      <c r="AD22" t="s">
        <v>559</v>
      </c>
      <c r="AE22" t="s">
        <v>560</v>
      </c>
      <c r="AF22" t="s">
        <v>74</v>
      </c>
      <c r="AG22">
        <v>50</v>
      </c>
      <c r="AH22">
        <v>8</v>
      </c>
      <c r="AI22">
        <v>10</v>
      </c>
      <c r="AJ22">
        <v>8</v>
      </c>
      <c r="AK22">
        <v>54</v>
      </c>
      <c r="AL22" t="s">
        <v>198</v>
      </c>
      <c r="AM22" t="s">
        <v>199</v>
      </c>
      <c r="AN22" t="s">
        <v>200</v>
      </c>
      <c r="AO22" t="s">
        <v>467</v>
      </c>
      <c r="AP22" t="s">
        <v>468</v>
      </c>
      <c r="AQ22" t="s">
        <v>74</v>
      </c>
      <c r="AR22" t="s">
        <v>469</v>
      </c>
      <c r="AS22" t="s">
        <v>470</v>
      </c>
      <c r="AT22" t="s">
        <v>561</v>
      </c>
      <c r="AU22">
        <v>2021</v>
      </c>
      <c r="AV22">
        <v>60</v>
      </c>
      <c r="AW22">
        <v>39</v>
      </c>
      <c r="AX22" t="s">
        <v>74</v>
      </c>
      <c r="AY22" t="s">
        <v>74</v>
      </c>
      <c r="AZ22" t="s">
        <v>74</v>
      </c>
      <c r="BA22" t="s">
        <v>74</v>
      </c>
      <c r="BB22">
        <v>21283</v>
      </c>
      <c r="BC22">
        <v>21288</v>
      </c>
      <c r="BD22" t="s">
        <v>74</v>
      </c>
      <c r="BE22" t="s">
        <v>562</v>
      </c>
      <c r="BF22" t="str">
        <f>HYPERLINK("http://dx.doi.org/10.1002/anie.202109271","http://dx.doi.org/10.1002/anie.202109271")</f>
        <v>http://dx.doi.org/10.1002/anie.202109271</v>
      </c>
      <c r="BG22" t="s">
        <v>74</v>
      </c>
      <c r="BH22" t="s">
        <v>563</v>
      </c>
      <c r="BI22">
        <v>6</v>
      </c>
      <c r="BJ22" t="s">
        <v>152</v>
      </c>
      <c r="BK22" t="s">
        <v>100</v>
      </c>
      <c r="BL22" t="s">
        <v>101</v>
      </c>
      <c r="BM22" t="s">
        <v>564</v>
      </c>
      <c r="BN22">
        <v>34343390</v>
      </c>
      <c r="BO22" t="s">
        <v>74</v>
      </c>
      <c r="BP22" t="s">
        <v>74</v>
      </c>
      <c r="BQ22" t="s">
        <v>74</v>
      </c>
      <c r="BR22" t="s">
        <v>103</v>
      </c>
      <c r="BS22" t="s">
        <v>565</v>
      </c>
      <c r="BT22" t="str">
        <f>HYPERLINK("https%3A%2F%2Fwww.webofscience.com%2Fwos%2Fwoscc%2Ffull-record%2FWOS:000687453500001","View Full Record in Web of Science")</f>
        <v>View Full Record in Web of Science</v>
      </c>
    </row>
    <row r="23" spans="1:72" x14ac:dyDescent="0.2">
      <c r="A23" t="s">
        <v>72</v>
      </c>
      <c r="B23" t="s">
        <v>566</v>
      </c>
      <c r="C23" t="s">
        <v>74</v>
      </c>
      <c r="D23" t="s">
        <v>74</v>
      </c>
      <c r="E23" t="s">
        <v>74</v>
      </c>
      <c r="F23" t="s">
        <v>567</v>
      </c>
      <c r="G23" t="s">
        <v>74</v>
      </c>
      <c r="H23" t="s">
        <v>74</v>
      </c>
      <c r="I23" t="s">
        <v>568</v>
      </c>
      <c r="J23" t="s">
        <v>368</v>
      </c>
      <c r="K23" t="s">
        <v>74</v>
      </c>
      <c r="L23" t="s">
        <v>74</v>
      </c>
      <c r="M23" t="s">
        <v>78</v>
      </c>
      <c r="N23" t="s">
        <v>109</v>
      </c>
      <c r="O23" t="s">
        <v>74</v>
      </c>
      <c r="P23" t="s">
        <v>74</v>
      </c>
      <c r="Q23" t="s">
        <v>74</v>
      </c>
      <c r="R23" t="s">
        <v>74</v>
      </c>
      <c r="S23" t="s">
        <v>74</v>
      </c>
      <c r="T23" t="s">
        <v>74</v>
      </c>
      <c r="U23" t="s">
        <v>569</v>
      </c>
      <c r="V23" t="s">
        <v>570</v>
      </c>
      <c r="W23" t="s">
        <v>571</v>
      </c>
      <c r="X23" t="s">
        <v>572</v>
      </c>
      <c r="Y23" t="s">
        <v>573</v>
      </c>
      <c r="Z23" t="s">
        <v>574</v>
      </c>
      <c r="AA23" t="s">
        <v>575</v>
      </c>
      <c r="AB23" t="s">
        <v>576</v>
      </c>
      <c r="AC23" t="s">
        <v>577</v>
      </c>
      <c r="AD23" t="s">
        <v>578</v>
      </c>
      <c r="AE23" t="s">
        <v>579</v>
      </c>
      <c r="AF23" t="s">
        <v>74</v>
      </c>
      <c r="AG23">
        <v>55</v>
      </c>
      <c r="AH23">
        <v>51</v>
      </c>
      <c r="AI23">
        <v>50</v>
      </c>
      <c r="AJ23">
        <v>24</v>
      </c>
      <c r="AK23">
        <v>159</v>
      </c>
      <c r="AL23" t="s">
        <v>90</v>
      </c>
      <c r="AM23" t="s">
        <v>91</v>
      </c>
      <c r="AN23" t="s">
        <v>92</v>
      </c>
      <c r="AO23" t="s">
        <v>377</v>
      </c>
      <c r="AP23" t="s">
        <v>378</v>
      </c>
      <c r="AQ23" t="s">
        <v>74</v>
      </c>
      <c r="AR23" t="s">
        <v>379</v>
      </c>
      <c r="AS23" t="s">
        <v>380</v>
      </c>
      <c r="AT23" t="s">
        <v>580</v>
      </c>
      <c r="AU23">
        <v>2021</v>
      </c>
      <c r="AV23">
        <v>143</v>
      </c>
      <c r="AW23">
        <v>32</v>
      </c>
      <c r="AX23" t="s">
        <v>74</v>
      </c>
      <c r="AY23" t="s">
        <v>74</v>
      </c>
      <c r="AZ23" t="s">
        <v>74</v>
      </c>
      <c r="BA23" t="s">
        <v>74</v>
      </c>
      <c r="BB23">
        <v>12777</v>
      </c>
      <c r="BC23">
        <v>12783</v>
      </c>
      <c r="BD23" t="s">
        <v>74</v>
      </c>
      <c r="BE23" t="s">
        <v>581</v>
      </c>
      <c r="BF23" t="str">
        <f>HYPERLINK("http://dx.doi.org/10.1021/jacs.1c05890","http://dx.doi.org/10.1021/jacs.1c05890")</f>
        <v>http://dx.doi.org/10.1021/jacs.1c05890</v>
      </c>
      <c r="BG23" t="s">
        <v>74</v>
      </c>
      <c r="BH23" t="s">
        <v>563</v>
      </c>
      <c r="BI23">
        <v>7</v>
      </c>
      <c r="BJ23" t="s">
        <v>152</v>
      </c>
      <c r="BK23" t="s">
        <v>100</v>
      </c>
      <c r="BL23" t="s">
        <v>101</v>
      </c>
      <c r="BM23" t="s">
        <v>582</v>
      </c>
      <c r="BN23">
        <v>34351761</v>
      </c>
      <c r="BO23" t="s">
        <v>74</v>
      </c>
      <c r="BP23" t="s">
        <v>74</v>
      </c>
      <c r="BQ23" t="s">
        <v>74</v>
      </c>
      <c r="BR23" t="s">
        <v>103</v>
      </c>
      <c r="BS23" t="s">
        <v>583</v>
      </c>
      <c r="BT23" t="str">
        <f>HYPERLINK("https%3A%2F%2Fwww.webofscience.com%2Fwos%2Fwoscc%2Ffull-record%2FWOS:000686555000043","View Full Record in Web of Science")</f>
        <v>View Full Record in Web of Science</v>
      </c>
    </row>
    <row r="24" spans="1:72" x14ac:dyDescent="0.2">
      <c r="A24" t="s">
        <v>72</v>
      </c>
      <c r="B24" t="s">
        <v>584</v>
      </c>
      <c r="C24" t="s">
        <v>74</v>
      </c>
      <c r="D24" t="s">
        <v>74</v>
      </c>
      <c r="E24" t="s">
        <v>74</v>
      </c>
      <c r="F24" t="s">
        <v>585</v>
      </c>
      <c r="G24" t="s">
        <v>74</v>
      </c>
      <c r="H24" t="s">
        <v>74</v>
      </c>
      <c r="I24" t="s">
        <v>586</v>
      </c>
      <c r="J24" t="s">
        <v>368</v>
      </c>
      <c r="K24" t="s">
        <v>74</v>
      </c>
      <c r="L24" t="s">
        <v>74</v>
      </c>
      <c r="M24" t="s">
        <v>78</v>
      </c>
      <c r="N24" t="s">
        <v>109</v>
      </c>
      <c r="O24" t="s">
        <v>74</v>
      </c>
      <c r="P24" t="s">
        <v>74</v>
      </c>
      <c r="Q24" t="s">
        <v>74</v>
      </c>
      <c r="R24" t="s">
        <v>74</v>
      </c>
      <c r="S24" t="s">
        <v>74</v>
      </c>
      <c r="T24" t="s">
        <v>74</v>
      </c>
      <c r="U24" t="s">
        <v>587</v>
      </c>
      <c r="V24" t="s">
        <v>588</v>
      </c>
      <c r="W24" t="s">
        <v>589</v>
      </c>
      <c r="X24" t="s">
        <v>590</v>
      </c>
      <c r="Y24" t="s">
        <v>591</v>
      </c>
      <c r="Z24" t="s">
        <v>592</v>
      </c>
      <c r="AA24" t="s">
        <v>593</v>
      </c>
      <c r="AB24" t="s">
        <v>594</v>
      </c>
      <c r="AC24" t="s">
        <v>595</v>
      </c>
      <c r="AD24" t="s">
        <v>596</v>
      </c>
      <c r="AE24" t="s">
        <v>597</v>
      </c>
      <c r="AF24" t="s">
        <v>74</v>
      </c>
      <c r="AG24">
        <v>71</v>
      </c>
      <c r="AH24">
        <v>37</v>
      </c>
      <c r="AI24">
        <v>39</v>
      </c>
      <c r="AJ24">
        <v>7</v>
      </c>
      <c r="AK24">
        <v>84</v>
      </c>
      <c r="AL24" t="s">
        <v>90</v>
      </c>
      <c r="AM24" t="s">
        <v>91</v>
      </c>
      <c r="AN24" t="s">
        <v>92</v>
      </c>
      <c r="AO24" t="s">
        <v>377</v>
      </c>
      <c r="AP24" t="s">
        <v>378</v>
      </c>
      <c r="AQ24" t="s">
        <v>74</v>
      </c>
      <c r="AR24" t="s">
        <v>379</v>
      </c>
      <c r="AS24" t="s">
        <v>380</v>
      </c>
      <c r="AT24" t="s">
        <v>598</v>
      </c>
      <c r="AU24">
        <v>2021</v>
      </c>
      <c r="AV24">
        <v>143</v>
      </c>
      <c r="AW24">
        <v>31</v>
      </c>
      <c r="AX24" t="s">
        <v>74</v>
      </c>
      <c r="AY24" t="s">
        <v>74</v>
      </c>
      <c r="AZ24" t="s">
        <v>74</v>
      </c>
      <c r="BA24" t="s">
        <v>74</v>
      </c>
      <c r="BB24">
        <v>11927</v>
      </c>
      <c r="BC24">
        <v>11933</v>
      </c>
      <c r="BD24" t="s">
        <v>74</v>
      </c>
      <c r="BE24" t="s">
        <v>599</v>
      </c>
      <c r="BF24" t="str">
        <f>HYPERLINK("http://dx.doi.org/10.1021/jacs.1c05278","http://dx.doi.org/10.1021/jacs.1c05278")</f>
        <v>http://dx.doi.org/10.1021/jacs.1c05278</v>
      </c>
      <c r="BG24" t="s">
        <v>74</v>
      </c>
      <c r="BH24" t="s">
        <v>600</v>
      </c>
      <c r="BI24">
        <v>7</v>
      </c>
      <c r="BJ24" t="s">
        <v>152</v>
      </c>
      <c r="BK24" t="s">
        <v>153</v>
      </c>
      <c r="BL24" t="s">
        <v>101</v>
      </c>
      <c r="BM24" t="s">
        <v>601</v>
      </c>
      <c r="BN24">
        <v>34318659</v>
      </c>
      <c r="BO24" t="s">
        <v>257</v>
      </c>
      <c r="BP24" t="s">
        <v>74</v>
      </c>
      <c r="BQ24" t="s">
        <v>74</v>
      </c>
      <c r="BR24" t="s">
        <v>103</v>
      </c>
      <c r="BS24" t="s">
        <v>602</v>
      </c>
      <c r="BT24" t="str">
        <f>HYPERLINK("https%3A%2F%2Fwww.webofscience.com%2Fwos%2Fwoscc%2Ffull-record%2FWOS:000684581100007","View Full Record in Web of Science")</f>
        <v>View Full Record in Web of Science</v>
      </c>
    </row>
    <row r="25" spans="1:72" x14ac:dyDescent="0.2">
      <c r="A25" t="s">
        <v>72</v>
      </c>
      <c r="B25" t="s">
        <v>603</v>
      </c>
      <c r="C25" t="s">
        <v>74</v>
      </c>
      <c r="D25" t="s">
        <v>74</v>
      </c>
      <c r="E25" t="s">
        <v>74</v>
      </c>
      <c r="F25" t="s">
        <v>604</v>
      </c>
      <c r="G25" t="s">
        <v>74</v>
      </c>
      <c r="H25" t="s">
        <v>74</v>
      </c>
      <c r="I25" t="s">
        <v>605</v>
      </c>
      <c r="J25" t="s">
        <v>606</v>
      </c>
      <c r="K25" t="s">
        <v>74</v>
      </c>
      <c r="L25" t="s">
        <v>74</v>
      </c>
      <c r="M25" t="s">
        <v>78</v>
      </c>
      <c r="N25" t="s">
        <v>237</v>
      </c>
      <c r="O25" t="s">
        <v>74</v>
      </c>
      <c r="P25" t="s">
        <v>74</v>
      </c>
      <c r="Q25" t="s">
        <v>74</v>
      </c>
      <c r="R25" t="s">
        <v>74</v>
      </c>
      <c r="S25" t="s">
        <v>74</v>
      </c>
      <c r="T25" t="s">
        <v>607</v>
      </c>
      <c r="U25" t="s">
        <v>74</v>
      </c>
      <c r="V25" t="s">
        <v>608</v>
      </c>
      <c r="W25" t="s">
        <v>609</v>
      </c>
      <c r="X25" t="s">
        <v>610</v>
      </c>
      <c r="Y25" t="s">
        <v>611</v>
      </c>
      <c r="Z25" t="s">
        <v>612</v>
      </c>
      <c r="AA25" t="s">
        <v>613</v>
      </c>
      <c r="AB25" t="s">
        <v>614</v>
      </c>
      <c r="AC25" t="s">
        <v>615</v>
      </c>
      <c r="AD25" t="s">
        <v>616</v>
      </c>
      <c r="AE25" t="s">
        <v>617</v>
      </c>
      <c r="AF25" t="s">
        <v>74</v>
      </c>
      <c r="AG25">
        <v>61</v>
      </c>
      <c r="AH25">
        <v>28</v>
      </c>
      <c r="AI25">
        <v>28</v>
      </c>
      <c r="AJ25">
        <v>4</v>
      </c>
      <c r="AK25">
        <v>58</v>
      </c>
      <c r="AL25" t="s">
        <v>198</v>
      </c>
      <c r="AM25" t="s">
        <v>199</v>
      </c>
      <c r="AN25" t="s">
        <v>200</v>
      </c>
      <c r="AO25" t="s">
        <v>618</v>
      </c>
      <c r="AP25" t="s">
        <v>619</v>
      </c>
      <c r="AQ25" t="s">
        <v>74</v>
      </c>
      <c r="AR25" t="s">
        <v>620</v>
      </c>
      <c r="AS25" t="s">
        <v>621</v>
      </c>
      <c r="AT25" t="s">
        <v>622</v>
      </c>
      <c r="AU25">
        <v>2021</v>
      </c>
      <c r="AV25">
        <v>16</v>
      </c>
      <c r="AW25">
        <v>8</v>
      </c>
      <c r="AX25" t="s">
        <v>74</v>
      </c>
      <c r="AY25" t="s">
        <v>74</v>
      </c>
      <c r="AZ25" t="s">
        <v>74</v>
      </c>
      <c r="BA25" t="s">
        <v>74</v>
      </c>
      <c r="BB25">
        <v>879</v>
      </c>
      <c r="BC25">
        <v>889</v>
      </c>
      <c r="BD25" t="s">
        <v>74</v>
      </c>
      <c r="BE25" t="s">
        <v>623</v>
      </c>
      <c r="BF25" t="str">
        <f>HYPERLINK("http://dx.doi.org/10.1002/asia.202100151","http://dx.doi.org/10.1002/asia.202100151")</f>
        <v>http://dx.doi.org/10.1002/asia.202100151</v>
      </c>
      <c r="BG25" t="s">
        <v>74</v>
      </c>
      <c r="BH25" t="s">
        <v>624</v>
      </c>
      <c r="BI25">
        <v>11</v>
      </c>
      <c r="BJ25" t="s">
        <v>152</v>
      </c>
      <c r="BK25" t="s">
        <v>153</v>
      </c>
      <c r="BL25" t="s">
        <v>101</v>
      </c>
      <c r="BM25" t="s">
        <v>625</v>
      </c>
      <c r="BN25">
        <v>33662188</v>
      </c>
      <c r="BO25" t="s">
        <v>74</v>
      </c>
      <c r="BP25" t="s">
        <v>74</v>
      </c>
      <c r="BQ25" t="s">
        <v>74</v>
      </c>
      <c r="BR25" t="s">
        <v>103</v>
      </c>
      <c r="BS25" t="s">
        <v>626</v>
      </c>
      <c r="BT25" t="str">
        <f>HYPERLINK("https%3A%2F%2Fwww.webofscience.com%2Fwos%2Fwoscc%2Ffull-record%2FWOS:000629271200001","View Full Record in Web of Science")</f>
        <v>View Full Record in Web of Science</v>
      </c>
    </row>
    <row r="26" spans="1:72" x14ac:dyDescent="0.2">
      <c r="A26" t="s">
        <v>72</v>
      </c>
      <c r="B26" t="s">
        <v>627</v>
      </c>
      <c r="C26" t="s">
        <v>74</v>
      </c>
      <c r="D26" t="s">
        <v>74</v>
      </c>
      <c r="E26" t="s">
        <v>74</v>
      </c>
      <c r="F26" t="s">
        <v>628</v>
      </c>
      <c r="G26" t="s">
        <v>74</v>
      </c>
      <c r="H26" t="s">
        <v>74</v>
      </c>
      <c r="I26" t="s">
        <v>629</v>
      </c>
      <c r="J26" t="s">
        <v>630</v>
      </c>
      <c r="K26" t="s">
        <v>74</v>
      </c>
      <c r="L26" t="s">
        <v>74</v>
      </c>
      <c r="M26" t="s">
        <v>78</v>
      </c>
      <c r="N26" t="s">
        <v>109</v>
      </c>
      <c r="O26" t="s">
        <v>74</v>
      </c>
      <c r="P26" t="s">
        <v>74</v>
      </c>
      <c r="Q26" t="s">
        <v>74</v>
      </c>
      <c r="R26" t="s">
        <v>74</v>
      </c>
      <c r="S26" t="s">
        <v>74</v>
      </c>
      <c r="T26" t="s">
        <v>631</v>
      </c>
      <c r="U26" t="s">
        <v>632</v>
      </c>
      <c r="V26" t="s">
        <v>633</v>
      </c>
      <c r="W26" t="s">
        <v>634</v>
      </c>
      <c r="X26" t="s">
        <v>635</v>
      </c>
      <c r="Y26" t="s">
        <v>636</v>
      </c>
      <c r="Z26" t="s">
        <v>637</v>
      </c>
      <c r="AA26" t="s">
        <v>638</v>
      </c>
      <c r="AB26" t="s">
        <v>639</v>
      </c>
      <c r="AC26" t="s">
        <v>640</v>
      </c>
      <c r="AD26" t="s">
        <v>641</v>
      </c>
      <c r="AE26" t="s">
        <v>642</v>
      </c>
      <c r="AF26" t="s">
        <v>74</v>
      </c>
      <c r="AG26">
        <v>30</v>
      </c>
      <c r="AH26">
        <v>0</v>
      </c>
      <c r="AI26">
        <v>0</v>
      </c>
      <c r="AJ26">
        <v>5</v>
      </c>
      <c r="AK26">
        <v>24</v>
      </c>
      <c r="AL26" t="s">
        <v>643</v>
      </c>
      <c r="AM26" t="s">
        <v>644</v>
      </c>
      <c r="AN26" t="s">
        <v>645</v>
      </c>
      <c r="AO26" t="s">
        <v>646</v>
      </c>
      <c r="AP26" t="s">
        <v>647</v>
      </c>
      <c r="AQ26" t="s">
        <v>74</v>
      </c>
      <c r="AR26" t="s">
        <v>630</v>
      </c>
      <c r="AS26" t="s">
        <v>648</v>
      </c>
      <c r="AT26" t="s">
        <v>649</v>
      </c>
      <c r="AU26">
        <v>2020</v>
      </c>
      <c r="AV26" t="s">
        <v>74</v>
      </c>
      <c r="AW26" t="s">
        <v>74</v>
      </c>
      <c r="AX26" t="s">
        <v>74</v>
      </c>
      <c r="AY26" t="s">
        <v>74</v>
      </c>
      <c r="AZ26" t="s">
        <v>74</v>
      </c>
      <c r="BA26" t="s">
        <v>74</v>
      </c>
      <c r="BB26" t="s">
        <v>74</v>
      </c>
      <c r="BC26" t="s">
        <v>74</v>
      </c>
      <c r="BD26" t="s">
        <v>74</v>
      </c>
      <c r="BE26" t="s">
        <v>650</v>
      </c>
      <c r="BF26" t="str">
        <f>HYPERLINK("http://dx.doi.org/10.1055/s-1294-0158","http://dx.doi.org/10.1055/s-1294-0158")</f>
        <v>http://dx.doi.org/10.1055/s-1294-0158</v>
      </c>
      <c r="BG26" t="s">
        <v>74</v>
      </c>
      <c r="BH26" t="s">
        <v>651</v>
      </c>
      <c r="BI26">
        <v>5</v>
      </c>
      <c r="BJ26" t="s">
        <v>99</v>
      </c>
      <c r="BK26" t="s">
        <v>153</v>
      </c>
      <c r="BL26" t="s">
        <v>101</v>
      </c>
      <c r="BM26" t="s">
        <v>652</v>
      </c>
      <c r="BN26" t="s">
        <v>74</v>
      </c>
      <c r="BO26" t="s">
        <v>74</v>
      </c>
      <c r="BP26" t="s">
        <v>74</v>
      </c>
      <c r="BQ26" t="s">
        <v>74</v>
      </c>
      <c r="BR26" t="s">
        <v>103</v>
      </c>
      <c r="BS26" t="s">
        <v>653</v>
      </c>
      <c r="BT26" t="str">
        <f>HYPERLINK("https%3A%2F%2Fwww.webofscience.com%2Fwos%2Fwoscc%2Ffull-record%2FWOS:000589656100001","View Full Record in Web of Science")</f>
        <v>View Full Record in Web of Science</v>
      </c>
    </row>
    <row r="27" spans="1:72" x14ac:dyDescent="0.2">
      <c r="A27" t="s">
        <v>72</v>
      </c>
      <c r="B27" t="s">
        <v>627</v>
      </c>
      <c r="C27" t="s">
        <v>74</v>
      </c>
      <c r="D27" t="s">
        <v>74</v>
      </c>
      <c r="E27" t="s">
        <v>74</v>
      </c>
      <c r="F27" t="s">
        <v>628</v>
      </c>
      <c r="G27" t="s">
        <v>74</v>
      </c>
      <c r="H27" t="s">
        <v>74</v>
      </c>
      <c r="I27" t="s">
        <v>629</v>
      </c>
      <c r="J27" t="s">
        <v>630</v>
      </c>
      <c r="K27" t="s">
        <v>74</v>
      </c>
      <c r="L27" t="s">
        <v>74</v>
      </c>
      <c r="M27" t="s">
        <v>78</v>
      </c>
      <c r="N27" t="s">
        <v>109</v>
      </c>
      <c r="O27" t="s">
        <v>74</v>
      </c>
      <c r="P27" t="s">
        <v>74</v>
      </c>
      <c r="Q27" t="s">
        <v>74</v>
      </c>
      <c r="R27" t="s">
        <v>74</v>
      </c>
      <c r="S27" t="s">
        <v>74</v>
      </c>
      <c r="T27" t="s">
        <v>631</v>
      </c>
      <c r="U27" t="s">
        <v>632</v>
      </c>
      <c r="V27" t="s">
        <v>633</v>
      </c>
      <c r="W27" t="s">
        <v>654</v>
      </c>
      <c r="X27" t="s">
        <v>635</v>
      </c>
      <c r="Y27" t="s">
        <v>655</v>
      </c>
      <c r="Z27" t="s">
        <v>637</v>
      </c>
      <c r="AA27" t="s">
        <v>656</v>
      </c>
      <c r="AB27" t="s">
        <v>639</v>
      </c>
      <c r="AC27" t="s">
        <v>657</v>
      </c>
      <c r="AD27" t="s">
        <v>641</v>
      </c>
      <c r="AE27" t="s">
        <v>658</v>
      </c>
      <c r="AF27" t="s">
        <v>74</v>
      </c>
      <c r="AG27">
        <v>30</v>
      </c>
      <c r="AH27">
        <v>6</v>
      </c>
      <c r="AI27">
        <v>6</v>
      </c>
      <c r="AJ27">
        <v>5</v>
      </c>
      <c r="AK27">
        <v>17</v>
      </c>
      <c r="AL27" t="s">
        <v>643</v>
      </c>
      <c r="AM27" t="s">
        <v>644</v>
      </c>
      <c r="AN27" t="s">
        <v>645</v>
      </c>
      <c r="AO27" t="s">
        <v>646</v>
      </c>
      <c r="AP27" t="s">
        <v>647</v>
      </c>
      <c r="AQ27" t="s">
        <v>74</v>
      </c>
      <c r="AR27" t="s">
        <v>630</v>
      </c>
      <c r="AS27" t="s">
        <v>648</v>
      </c>
      <c r="AT27" t="s">
        <v>659</v>
      </c>
      <c r="AU27">
        <v>2021</v>
      </c>
      <c r="AV27">
        <v>32</v>
      </c>
      <c r="AW27">
        <v>7</v>
      </c>
      <c r="AX27" t="s">
        <v>74</v>
      </c>
      <c r="AY27" t="s">
        <v>74</v>
      </c>
      <c r="AZ27" t="s">
        <v>74</v>
      </c>
      <c r="BA27" t="s">
        <v>74</v>
      </c>
      <c r="BB27">
        <v>733</v>
      </c>
      <c r="BC27">
        <v>737</v>
      </c>
      <c r="BD27" t="s">
        <v>74</v>
      </c>
      <c r="BE27" t="s">
        <v>660</v>
      </c>
      <c r="BF27" t="str">
        <f>HYPERLINK("http://dx.doi.org/10.1055/a-1294-0158","http://dx.doi.org/10.1055/a-1294-0158")</f>
        <v>http://dx.doi.org/10.1055/a-1294-0158</v>
      </c>
      <c r="BG27" t="s">
        <v>74</v>
      </c>
      <c r="BH27" t="s">
        <v>661</v>
      </c>
      <c r="BI27">
        <v>5</v>
      </c>
      <c r="BJ27" t="s">
        <v>99</v>
      </c>
      <c r="BK27" t="s">
        <v>100</v>
      </c>
      <c r="BL27" t="s">
        <v>101</v>
      </c>
      <c r="BM27" t="s">
        <v>662</v>
      </c>
      <c r="BN27" t="s">
        <v>74</v>
      </c>
      <c r="BO27" t="s">
        <v>74</v>
      </c>
      <c r="BP27" t="s">
        <v>74</v>
      </c>
      <c r="BQ27" t="s">
        <v>74</v>
      </c>
      <c r="BR27" t="s">
        <v>103</v>
      </c>
      <c r="BS27" t="s">
        <v>663</v>
      </c>
      <c r="BT27" t="str">
        <f>HYPERLINK("https%3A%2F%2Fwww.webofscience.com%2Fwos%2Fwoscc%2Ffull-record%2FWOS:000593001700001","View Full Record in Web of Science")</f>
        <v>View Full Record in Web of Science</v>
      </c>
    </row>
    <row r="28" spans="1:72" x14ac:dyDescent="0.2">
      <c r="A28" t="s">
        <v>72</v>
      </c>
      <c r="B28" t="s">
        <v>664</v>
      </c>
      <c r="C28" t="s">
        <v>74</v>
      </c>
      <c r="D28" t="s">
        <v>74</v>
      </c>
      <c r="E28" t="s">
        <v>74</v>
      </c>
      <c r="F28" t="s">
        <v>665</v>
      </c>
      <c r="G28" t="s">
        <v>74</v>
      </c>
      <c r="H28" t="s">
        <v>74</v>
      </c>
      <c r="I28" t="s">
        <v>666</v>
      </c>
      <c r="J28" t="s">
        <v>300</v>
      </c>
      <c r="K28" t="s">
        <v>74</v>
      </c>
      <c r="L28" t="s">
        <v>74</v>
      </c>
      <c r="M28" t="s">
        <v>78</v>
      </c>
      <c r="N28" t="s">
        <v>79</v>
      </c>
      <c r="O28" t="s">
        <v>74</v>
      </c>
      <c r="P28" t="s">
        <v>74</v>
      </c>
      <c r="Q28" t="s">
        <v>74</v>
      </c>
      <c r="R28" t="s">
        <v>74</v>
      </c>
      <c r="S28" t="s">
        <v>74</v>
      </c>
      <c r="T28" t="s">
        <v>74</v>
      </c>
      <c r="U28" t="s">
        <v>667</v>
      </c>
      <c r="V28" t="s">
        <v>668</v>
      </c>
      <c r="W28" t="s">
        <v>669</v>
      </c>
      <c r="X28" t="s">
        <v>276</v>
      </c>
      <c r="Y28" t="s">
        <v>670</v>
      </c>
      <c r="Z28" t="s">
        <v>512</v>
      </c>
      <c r="AA28" t="s">
        <v>671</v>
      </c>
      <c r="AB28" t="s">
        <v>672</v>
      </c>
      <c r="AC28" t="s">
        <v>673</v>
      </c>
      <c r="AD28" t="s">
        <v>674</v>
      </c>
      <c r="AE28" t="s">
        <v>675</v>
      </c>
      <c r="AF28" t="s">
        <v>74</v>
      </c>
      <c r="AG28">
        <v>71</v>
      </c>
      <c r="AH28">
        <v>73</v>
      </c>
      <c r="AI28">
        <v>72</v>
      </c>
      <c r="AJ28">
        <v>3</v>
      </c>
      <c r="AK28">
        <v>81</v>
      </c>
      <c r="AL28" t="s">
        <v>284</v>
      </c>
      <c r="AM28" t="s">
        <v>285</v>
      </c>
      <c r="AN28" t="s">
        <v>286</v>
      </c>
      <c r="AO28" t="s">
        <v>310</v>
      </c>
      <c r="AP28" t="s">
        <v>311</v>
      </c>
      <c r="AQ28" t="s">
        <v>74</v>
      </c>
      <c r="AR28" t="s">
        <v>312</v>
      </c>
      <c r="AS28" t="s">
        <v>313</v>
      </c>
      <c r="AT28" t="s">
        <v>676</v>
      </c>
      <c r="AU28">
        <v>2020</v>
      </c>
      <c r="AV28">
        <v>56</v>
      </c>
      <c r="AW28">
        <v>78</v>
      </c>
      <c r="AX28" t="s">
        <v>74</v>
      </c>
      <c r="AY28" t="s">
        <v>74</v>
      </c>
      <c r="AZ28" t="s">
        <v>74</v>
      </c>
      <c r="BA28" t="s">
        <v>74</v>
      </c>
      <c r="BB28">
        <v>11673</v>
      </c>
      <c r="BC28">
        <v>11676</v>
      </c>
      <c r="BD28" t="s">
        <v>74</v>
      </c>
      <c r="BE28" t="s">
        <v>677</v>
      </c>
      <c r="BF28" t="str">
        <f>HYPERLINK("http://dx.doi.org/10.1039/d0cc05391k","http://dx.doi.org/10.1039/d0cc05391k")</f>
        <v>http://dx.doi.org/10.1039/d0cc05391k</v>
      </c>
      <c r="BG28" t="s">
        <v>74</v>
      </c>
      <c r="BH28" t="s">
        <v>74</v>
      </c>
      <c r="BI28">
        <v>4</v>
      </c>
      <c r="BJ28" t="s">
        <v>152</v>
      </c>
      <c r="BK28" t="s">
        <v>100</v>
      </c>
      <c r="BL28" t="s">
        <v>101</v>
      </c>
      <c r="BM28" t="s">
        <v>678</v>
      </c>
      <c r="BN28">
        <v>33000793</v>
      </c>
      <c r="BO28" t="s">
        <v>74</v>
      </c>
      <c r="BP28" t="s">
        <v>74</v>
      </c>
      <c r="BQ28" t="s">
        <v>74</v>
      </c>
      <c r="BR28" t="s">
        <v>103</v>
      </c>
      <c r="BS28" t="s">
        <v>679</v>
      </c>
      <c r="BT28" t="str">
        <f>HYPERLINK("https%3A%2F%2Fwww.webofscience.com%2Fwos%2Fwoscc%2Ffull-record%2FWOS:000574031500024","View Full Record in Web of Science")</f>
        <v>View Full Record in Web of Science</v>
      </c>
    </row>
    <row r="29" spans="1:72" x14ac:dyDescent="0.2">
      <c r="A29" t="s">
        <v>72</v>
      </c>
      <c r="B29" t="s">
        <v>680</v>
      </c>
      <c r="C29" t="s">
        <v>74</v>
      </c>
      <c r="D29" t="s">
        <v>74</v>
      </c>
      <c r="E29" t="s">
        <v>74</v>
      </c>
      <c r="F29" t="s">
        <v>681</v>
      </c>
      <c r="G29" t="s">
        <v>74</v>
      </c>
      <c r="H29" t="s">
        <v>74</v>
      </c>
      <c r="I29" t="s">
        <v>682</v>
      </c>
      <c r="J29" t="s">
        <v>408</v>
      </c>
      <c r="K29" t="s">
        <v>74</v>
      </c>
      <c r="L29" t="s">
        <v>74</v>
      </c>
      <c r="M29" t="s">
        <v>78</v>
      </c>
      <c r="N29" t="s">
        <v>79</v>
      </c>
      <c r="O29" t="s">
        <v>74</v>
      </c>
      <c r="P29" t="s">
        <v>74</v>
      </c>
      <c r="Q29" t="s">
        <v>74</v>
      </c>
      <c r="R29" t="s">
        <v>74</v>
      </c>
      <c r="S29" t="s">
        <v>74</v>
      </c>
      <c r="T29" t="s">
        <v>74</v>
      </c>
      <c r="U29" t="s">
        <v>683</v>
      </c>
      <c r="V29" t="s">
        <v>684</v>
      </c>
      <c r="W29" t="s">
        <v>685</v>
      </c>
      <c r="X29" t="s">
        <v>276</v>
      </c>
      <c r="Y29" t="s">
        <v>686</v>
      </c>
      <c r="Z29" t="s">
        <v>512</v>
      </c>
      <c r="AA29" t="s">
        <v>687</v>
      </c>
      <c r="AB29" t="s">
        <v>688</v>
      </c>
      <c r="AC29" t="s">
        <v>689</v>
      </c>
      <c r="AD29" t="s">
        <v>690</v>
      </c>
      <c r="AE29" t="s">
        <v>691</v>
      </c>
      <c r="AF29" t="s">
        <v>74</v>
      </c>
      <c r="AG29">
        <v>86</v>
      </c>
      <c r="AH29">
        <v>32</v>
      </c>
      <c r="AI29">
        <v>32</v>
      </c>
      <c r="AJ29">
        <v>2</v>
      </c>
      <c r="AK29">
        <v>57</v>
      </c>
      <c r="AL29" t="s">
        <v>284</v>
      </c>
      <c r="AM29" t="s">
        <v>285</v>
      </c>
      <c r="AN29" t="s">
        <v>286</v>
      </c>
      <c r="AO29" t="s">
        <v>420</v>
      </c>
      <c r="AP29" t="s">
        <v>421</v>
      </c>
      <c r="AQ29" t="s">
        <v>74</v>
      </c>
      <c r="AR29" t="s">
        <v>422</v>
      </c>
      <c r="AS29" t="s">
        <v>423</v>
      </c>
      <c r="AT29" t="s">
        <v>692</v>
      </c>
      <c r="AU29">
        <v>2020</v>
      </c>
      <c r="AV29">
        <v>22</v>
      </c>
      <c r="AW29">
        <v>17</v>
      </c>
      <c r="AX29" t="s">
        <v>74</v>
      </c>
      <c r="AY29" t="s">
        <v>74</v>
      </c>
      <c r="AZ29" t="s">
        <v>74</v>
      </c>
      <c r="BA29" t="s">
        <v>74</v>
      </c>
      <c r="BB29">
        <v>5599</v>
      </c>
      <c r="BC29">
        <v>5604</v>
      </c>
      <c r="BD29" t="s">
        <v>74</v>
      </c>
      <c r="BE29" t="s">
        <v>693</v>
      </c>
      <c r="BF29" t="str">
        <f>HYPERLINK("http://dx.doi.org/10.1039/d0gc02111c","http://dx.doi.org/10.1039/d0gc02111c")</f>
        <v>http://dx.doi.org/10.1039/d0gc02111c</v>
      </c>
      <c r="BG29" t="s">
        <v>74</v>
      </c>
      <c r="BH29" t="s">
        <v>74</v>
      </c>
      <c r="BI29">
        <v>6</v>
      </c>
      <c r="BJ29" t="s">
        <v>427</v>
      </c>
      <c r="BK29" t="s">
        <v>428</v>
      </c>
      <c r="BL29" t="s">
        <v>429</v>
      </c>
      <c r="BM29" t="s">
        <v>694</v>
      </c>
      <c r="BN29" t="s">
        <v>74</v>
      </c>
      <c r="BO29" t="s">
        <v>74</v>
      </c>
      <c r="BP29" t="s">
        <v>74</v>
      </c>
      <c r="BQ29" t="s">
        <v>74</v>
      </c>
      <c r="BR29" t="s">
        <v>103</v>
      </c>
      <c r="BS29" t="s">
        <v>695</v>
      </c>
      <c r="BT29" t="str">
        <f>HYPERLINK("https%3A%2F%2Fwww.webofscience.com%2Fwos%2Fwoscc%2Ffull-record%2FWOS:000563999100006","View Full Record in Web of Science")</f>
        <v>View Full Record in Web of Science</v>
      </c>
    </row>
    <row r="30" spans="1:72" x14ac:dyDescent="0.2">
      <c r="A30" t="s">
        <v>72</v>
      </c>
      <c r="B30" t="s">
        <v>696</v>
      </c>
      <c r="C30" t="s">
        <v>74</v>
      </c>
      <c r="D30" t="s">
        <v>74</v>
      </c>
      <c r="E30" t="s">
        <v>74</v>
      </c>
      <c r="F30" t="s">
        <v>697</v>
      </c>
      <c r="G30" t="s">
        <v>74</v>
      </c>
      <c r="H30" t="s">
        <v>74</v>
      </c>
      <c r="I30" t="s">
        <v>698</v>
      </c>
      <c r="J30" t="s">
        <v>368</v>
      </c>
      <c r="K30" t="s">
        <v>74</v>
      </c>
      <c r="L30" t="s">
        <v>74</v>
      </c>
      <c r="M30" t="s">
        <v>78</v>
      </c>
      <c r="N30" t="s">
        <v>79</v>
      </c>
      <c r="O30" t="s">
        <v>74</v>
      </c>
      <c r="P30" t="s">
        <v>74</v>
      </c>
      <c r="Q30" t="s">
        <v>74</v>
      </c>
      <c r="R30" t="s">
        <v>74</v>
      </c>
      <c r="S30" t="s">
        <v>74</v>
      </c>
      <c r="T30" t="s">
        <v>74</v>
      </c>
      <c r="U30" t="s">
        <v>699</v>
      </c>
      <c r="V30" t="s">
        <v>700</v>
      </c>
      <c r="W30" t="s">
        <v>701</v>
      </c>
      <c r="X30" t="s">
        <v>702</v>
      </c>
      <c r="Y30" t="s">
        <v>703</v>
      </c>
      <c r="Z30" t="s">
        <v>461</v>
      </c>
      <c r="AA30" t="s">
        <v>704</v>
      </c>
      <c r="AB30" t="s">
        <v>705</v>
      </c>
      <c r="AC30" t="s">
        <v>464</v>
      </c>
      <c r="AD30" t="s">
        <v>465</v>
      </c>
      <c r="AE30" t="s">
        <v>706</v>
      </c>
      <c r="AF30" t="s">
        <v>74</v>
      </c>
      <c r="AG30">
        <v>49</v>
      </c>
      <c r="AH30">
        <v>88</v>
      </c>
      <c r="AI30">
        <v>91</v>
      </c>
      <c r="AJ30">
        <v>4</v>
      </c>
      <c r="AK30">
        <v>96</v>
      </c>
      <c r="AL30" t="s">
        <v>90</v>
      </c>
      <c r="AM30" t="s">
        <v>91</v>
      </c>
      <c r="AN30" t="s">
        <v>92</v>
      </c>
      <c r="AO30" t="s">
        <v>377</v>
      </c>
      <c r="AP30" t="s">
        <v>378</v>
      </c>
      <c r="AQ30" t="s">
        <v>74</v>
      </c>
      <c r="AR30" t="s">
        <v>379</v>
      </c>
      <c r="AS30" t="s">
        <v>380</v>
      </c>
      <c r="AT30" t="s">
        <v>707</v>
      </c>
      <c r="AU30">
        <v>2020</v>
      </c>
      <c r="AV30">
        <v>142</v>
      </c>
      <c r="AW30">
        <v>26</v>
      </c>
      <c r="AX30" t="s">
        <v>74</v>
      </c>
      <c r="AY30" t="s">
        <v>74</v>
      </c>
      <c r="AZ30" t="s">
        <v>74</v>
      </c>
      <c r="BA30" t="s">
        <v>74</v>
      </c>
      <c r="BB30">
        <v>11370</v>
      </c>
      <c r="BC30">
        <v>11375</v>
      </c>
      <c r="BD30" t="s">
        <v>74</v>
      </c>
      <c r="BE30" t="s">
        <v>708</v>
      </c>
      <c r="BF30" t="str">
        <f>HYPERLINK("http://dx.doi.org/10.1021/jacs.0c04499","http://dx.doi.org/10.1021/jacs.0c04499")</f>
        <v>http://dx.doi.org/10.1021/jacs.0c04499</v>
      </c>
      <c r="BG30" t="s">
        <v>74</v>
      </c>
      <c r="BH30" t="s">
        <v>74</v>
      </c>
      <c r="BI30">
        <v>6</v>
      </c>
      <c r="BJ30" t="s">
        <v>152</v>
      </c>
      <c r="BK30" t="s">
        <v>100</v>
      </c>
      <c r="BL30" t="s">
        <v>101</v>
      </c>
      <c r="BM30" t="s">
        <v>709</v>
      </c>
      <c r="BN30">
        <v>32530614</v>
      </c>
      <c r="BO30" t="s">
        <v>74</v>
      </c>
      <c r="BP30" t="s">
        <v>74</v>
      </c>
      <c r="BQ30" t="s">
        <v>74</v>
      </c>
      <c r="BR30" t="s">
        <v>103</v>
      </c>
      <c r="BS30" t="s">
        <v>710</v>
      </c>
      <c r="BT30" t="str">
        <f>HYPERLINK("https%3A%2F%2Fwww.webofscience.com%2Fwos%2Fwoscc%2Ffull-record%2FWOS:000547329800007","View Full Record in Web of Science")</f>
        <v>View Full Record in Web of Science</v>
      </c>
    </row>
    <row r="31" spans="1:72" x14ac:dyDescent="0.2">
      <c r="A31" t="s">
        <v>72</v>
      </c>
      <c r="B31" t="s">
        <v>711</v>
      </c>
      <c r="C31" t="s">
        <v>74</v>
      </c>
      <c r="D31" t="s">
        <v>74</v>
      </c>
      <c r="E31" t="s">
        <v>74</v>
      </c>
      <c r="F31" t="s">
        <v>712</v>
      </c>
      <c r="G31" t="s">
        <v>74</v>
      </c>
      <c r="H31" t="s">
        <v>74</v>
      </c>
      <c r="I31" t="s">
        <v>713</v>
      </c>
      <c r="J31" t="s">
        <v>454</v>
      </c>
      <c r="K31" t="s">
        <v>74</v>
      </c>
      <c r="L31" t="s">
        <v>74</v>
      </c>
      <c r="M31" t="s">
        <v>78</v>
      </c>
      <c r="N31" t="s">
        <v>79</v>
      </c>
      <c r="O31" t="s">
        <v>74</v>
      </c>
      <c r="P31" t="s">
        <v>74</v>
      </c>
      <c r="Q31" t="s">
        <v>74</v>
      </c>
      <c r="R31" t="s">
        <v>74</v>
      </c>
      <c r="S31" t="s">
        <v>74</v>
      </c>
      <c r="T31" t="s">
        <v>714</v>
      </c>
      <c r="U31" t="s">
        <v>715</v>
      </c>
      <c r="V31" t="s">
        <v>716</v>
      </c>
      <c r="W31" t="s">
        <v>717</v>
      </c>
      <c r="X31" t="s">
        <v>718</v>
      </c>
      <c r="Y31" t="s">
        <v>719</v>
      </c>
      <c r="Z31" t="s">
        <v>720</v>
      </c>
      <c r="AA31" t="s">
        <v>721</v>
      </c>
      <c r="AB31" t="s">
        <v>722</v>
      </c>
      <c r="AC31" t="s">
        <v>723</v>
      </c>
      <c r="AD31" t="s">
        <v>724</v>
      </c>
      <c r="AE31" t="s">
        <v>725</v>
      </c>
      <c r="AF31" t="s">
        <v>74</v>
      </c>
      <c r="AG31">
        <v>84</v>
      </c>
      <c r="AH31">
        <v>57</v>
      </c>
      <c r="AI31">
        <v>59</v>
      </c>
      <c r="AJ31">
        <v>7</v>
      </c>
      <c r="AK31">
        <v>91</v>
      </c>
      <c r="AL31" t="s">
        <v>198</v>
      </c>
      <c r="AM31" t="s">
        <v>199</v>
      </c>
      <c r="AN31" t="s">
        <v>200</v>
      </c>
      <c r="AO31" t="s">
        <v>467</v>
      </c>
      <c r="AP31" t="s">
        <v>468</v>
      </c>
      <c r="AQ31" t="s">
        <v>74</v>
      </c>
      <c r="AR31" t="s">
        <v>469</v>
      </c>
      <c r="AS31" t="s">
        <v>470</v>
      </c>
      <c r="AT31" t="s">
        <v>726</v>
      </c>
      <c r="AU31">
        <v>2020</v>
      </c>
      <c r="AV31">
        <v>59</v>
      </c>
      <c r="AW31">
        <v>21</v>
      </c>
      <c r="AX31" t="s">
        <v>74</v>
      </c>
      <c r="AY31" t="s">
        <v>74</v>
      </c>
      <c r="AZ31" t="s">
        <v>74</v>
      </c>
      <c r="BA31" t="s">
        <v>74</v>
      </c>
      <c r="BB31">
        <v>8195</v>
      </c>
      <c r="BC31">
        <v>8202</v>
      </c>
      <c r="BD31" t="s">
        <v>74</v>
      </c>
      <c r="BE31" t="s">
        <v>727</v>
      </c>
      <c r="BF31" t="str">
        <f>HYPERLINK("http://dx.doi.org/10.1002/anie.201915837","http://dx.doi.org/10.1002/anie.201915837")</f>
        <v>http://dx.doi.org/10.1002/anie.201915837</v>
      </c>
      <c r="BG31" t="s">
        <v>74</v>
      </c>
      <c r="BH31" t="s">
        <v>74</v>
      </c>
      <c r="BI31">
        <v>8</v>
      </c>
      <c r="BJ31" t="s">
        <v>152</v>
      </c>
      <c r="BK31" t="s">
        <v>100</v>
      </c>
      <c r="BL31" t="s">
        <v>101</v>
      </c>
      <c r="BM31" t="s">
        <v>728</v>
      </c>
      <c r="BN31">
        <v>32048420</v>
      </c>
      <c r="BO31" t="s">
        <v>74</v>
      </c>
      <c r="BP31" t="s">
        <v>74</v>
      </c>
      <c r="BQ31" t="s">
        <v>74</v>
      </c>
      <c r="BR31" t="s">
        <v>103</v>
      </c>
      <c r="BS31" t="s">
        <v>729</v>
      </c>
      <c r="BT31" t="str">
        <f>HYPERLINK("https%3A%2F%2Fwww.webofscience.com%2Fwos%2Fwoscc%2Ffull-record%2FWOS:000536953100038","View Full Record in Web of Science")</f>
        <v>View Full Record in Web of Science</v>
      </c>
    </row>
    <row r="32" spans="1:72" x14ac:dyDescent="0.2">
      <c r="A32" t="s">
        <v>72</v>
      </c>
      <c r="B32" t="s">
        <v>730</v>
      </c>
      <c r="C32" t="s">
        <v>74</v>
      </c>
      <c r="D32" t="s">
        <v>74</v>
      </c>
      <c r="E32" t="s">
        <v>74</v>
      </c>
      <c r="F32" t="s">
        <v>731</v>
      </c>
      <c r="G32" t="s">
        <v>74</v>
      </c>
      <c r="H32" t="s">
        <v>74</v>
      </c>
      <c r="I32" t="s">
        <v>732</v>
      </c>
      <c r="J32" t="s">
        <v>454</v>
      </c>
      <c r="K32" t="s">
        <v>74</v>
      </c>
      <c r="L32" t="s">
        <v>74</v>
      </c>
      <c r="M32" t="s">
        <v>78</v>
      </c>
      <c r="N32" t="s">
        <v>109</v>
      </c>
      <c r="O32" t="s">
        <v>74</v>
      </c>
      <c r="P32" t="s">
        <v>74</v>
      </c>
      <c r="Q32" t="s">
        <v>74</v>
      </c>
      <c r="R32" t="s">
        <v>74</v>
      </c>
      <c r="S32" t="s">
        <v>74</v>
      </c>
      <c r="T32" t="s">
        <v>733</v>
      </c>
      <c r="U32" t="s">
        <v>734</v>
      </c>
      <c r="V32" t="s">
        <v>735</v>
      </c>
      <c r="W32" t="s">
        <v>736</v>
      </c>
      <c r="X32" t="s">
        <v>737</v>
      </c>
      <c r="Y32" t="s">
        <v>738</v>
      </c>
      <c r="Z32" t="s">
        <v>739</v>
      </c>
      <c r="AA32" t="s">
        <v>740</v>
      </c>
      <c r="AB32" t="s">
        <v>741</v>
      </c>
      <c r="AC32" t="s">
        <v>742</v>
      </c>
      <c r="AD32" t="s">
        <v>743</v>
      </c>
      <c r="AE32" t="s">
        <v>744</v>
      </c>
      <c r="AF32" t="s">
        <v>74</v>
      </c>
      <c r="AG32">
        <v>65</v>
      </c>
      <c r="AH32">
        <v>141</v>
      </c>
      <c r="AI32">
        <v>141</v>
      </c>
      <c r="AJ32">
        <v>22</v>
      </c>
      <c r="AK32">
        <v>277</v>
      </c>
      <c r="AL32" t="s">
        <v>198</v>
      </c>
      <c r="AM32" t="s">
        <v>199</v>
      </c>
      <c r="AN32" t="s">
        <v>200</v>
      </c>
      <c r="AO32" t="s">
        <v>467</v>
      </c>
      <c r="AP32" t="s">
        <v>468</v>
      </c>
      <c r="AQ32" t="s">
        <v>74</v>
      </c>
      <c r="AR32" t="s">
        <v>469</v>
      </c>
      <c r="AS32" t="s">
        <v>470</v>
      </c>
      <c r="AT32" t="s">
        <v>745</v>
      </c>
      <c r="AU32">
        <v>2020</v>
      </c>
      <c r="AV32">
        <v>59</v>
      </c>
      <c r="AW32">
        <v>26</v>
      </c>
      <c r="AX32" t="s">
        <v>74</v>
      </c>
      <c r="AY32" t="s">
        <v>74</v>
      </c>
      <c r="AZ32" t="s">
        <v>74</v>
      </c>
      <c r="BA32" t="s">
        <v>74</v>
      </c>
      <c r="BB32">
        <v>10626</v>
      </c>
      <c r="BC32">
        <v>10632</v>
      </c>
      <c r="BD32" t="s">
        <v>74</v>
      </c>
      <c r="BE32" t="s">
        <v>746</v>
      </c>
      <c r="BF32" t="str">
        <f>HYPERLINK("http://dx.doi.org/10.1002/anie.202002900","http://dx.doi.org/10.1002/anie.202002900")</f>
        <v>http://dx.doi.org/10.1002/anie.202002900</v>
      </c>
      <c r="BG32" t="s">
        <v>74</v>
      </c>
      <c r="BH32" t="s">
        <v>747</v>
      </c>
      <c r="BI32">
        <v>7</v>
      </c>
      <c r="BJ32" t="s">
        <v>152</v>
      </c>
      <c r="BK32" t="s">
        <v>100</v>
      </c>
      <c r="BL32" t="s">
        <v>101</v>
      </c>
      <c r="BM32" t="s">
        <v>748</v>
      </c>
      <c r="BN32">
        <v>32227555</v>
      </c>
      <c r="BO32" t="s">
        <v>74</v>
      </c>
      <c r="BP32" t="s">
        <v>384</v>
      </c>
      <c r="BQ32" t="s">
        <v>385</v>
      </c>
      <c r="BR32" t="s">
        <v>103</v>
      </c>
      <c r="BS32" t="s">
        <v>749</v>
      </c>
      <c r="BT32" t="str">
        <f>HYPERLINK("https%3A%2F%2Fwww.webofscience.com%2Fwos%2Fwoscc%2Ffull-record%2FWOS:000528998700001","View Full Record in Web of Science")</f>
        <v>View Full Record in Web of Science</v>
      </c>
    </row>
    <row r="33" spans="1:72" x14ac:dyDescent="0.2">
      <c r="A33" t="s">
        <v>72</v>
      </c>
      <c r="B33" t="s">
        <v>750</v>
      </c>
      <c r="C33" t="s">
        <v>74</v>
      </c>
      <c r="D33" t="s">
        <v>74</v>
      </c>
      <c r="E33" t="s">
        <v>74</v>
      </c>
      <c r="F33" t="s">
        <v>751</v>
      </c>
      <c r="G33" t="s">
        <v>74</v>
      </c>
      <c r="H33" t="s">
        <v>74</v>
      </c>
      <c r="I33" t="s">
        <v>752</v>
      </c>
      <c r="J33" t="s">
        <v>187</v>
      </c>
      <c r="K33" t="s">
        <v>74</v>
      </c>
      <c r="L33" t="s">
        <v>74</v>
      </c>
      <c r="M33" t="s">
        <v>78</v>
      </c>
      <c r="N33" t="s">
        <v>79</v>
      </c>
      <c r="O33" t="s">
        <v>74</v>
      </c>
      <c r="P33" t="s">
        <v>74</v>
      </c>
      <c r="Q33" t="s">
        <v>74</v>
      </c>
      <c r="R33" t="s">
        <v>74</v>
      </c>
      <c r="S33" t="s">
        <v>74</v>
      </c>
      <c r="T33" t="s">
        <v>753</v>
      </c>
      <c r="U33" t="s">
        <v>754</v>
      </c>
      <c r="V33" t="s">
        <v>755</v>
      </c>
      <c r="W33" t="s">
        <v>756</v>
      </c>
      <c r="X33" t="s">
        <v>757</v>
      </c>
      <c r="Y33" t="s">
        <v>758</v>
      </c>
      <c r="Z33" t="s">
        <v>759</v>
      </c>
      <c r="AA33" t="s">
        <v>74</v>
      </c>
      <c r="AB33" t="s">
        <v>74</v>
      </c>
      <c r="AC33" t="s">
        <v>74</v>
      </c>
      <c r="AD33" t="s">
        <v>74</v>
      </c>
      <c r="AE33" t="s">
        <v>74</v>
      </c>
      <c r="AF33" t="s">
        <v>74</v>
      </c>
      <c r="AG33">
        <v>43</v>
      </c>
      <c r="AH33">
        <v>20</v>
      </c>
      <c r="AI33">
        <v>20</v>
      </c>
      <c r="AJ33">
        <v>1</v>
      </c>
      <c r="AK33">
        <v>38</v>
      </c>
      <c r="AL33" t="s">
        <v>198</v>
      </c>
      <c r="AM33" t="s">
        <v>199</v>
      </c>
      <c r="AN33" t="s">
        <v>200</v>
      </c>
      <c r="AO33" t="s">
        <v>201</v>
      </c>
      <c r="AP33" t="s">
        <v>202</v>
      </c>
      <c r="AQ33" t="s">
        <v>74</v>
      </c>
      <c r="AR33" t="s">
        <v>203</v>
      </c>
      <c r="AS33" t="s">
        <v>204</v>
      </c>
      <c r="AT33" t="s">
        <v>760</v>
      </c>
      <c r="AU33">
        <v>2020</v>
      </c>
      <c r="AV33">
        <v>2020</v>
      </c>
      <c r="AW33">
        <v>10</v>
      </c>
      <c r="AX33" t="s">
        <v>74</v>
      </c>
      <c r="AY33" t="s">
        <v>74</v>
      </c>
      <c r="AZ33" t="s">
        <v>761</v>
      </c>
      <c r="BA33" t="s">
        <v>74</v>
      </c>
      <c r="BB33">
        <v>1515</v>
      </c>
      <c r="BC33">
        <v>1522</v>
      </c>
      <c r="BD33" t="s">
        <v>74</v>
      </c>
      <c r="BE33" t="s">
        <v>762</v>
      </c>
      <c r="BF33" t="str">
        <f>HYPERLINK("http://dx.doi.org/10.1002/ejoc.201900611","http://dx.doi.org/10.1002/ejoc.201900611")</f>
        <v>http://dx.doi.org/10.1002/ejoc.201900611</v>
      </c>
      <c r="BG33" t="s">
        <v>74</v>
      </c>
      <c r="BH33" t="s">
        <v>74</v>
      </c>
      <c r="BI33">
        <v>8</v>
      </c>
      <c r="BJ33" t="s">
        <v>99</v>
      </c>
      <c r="BK33" t="s">
        <v>100</v>
      </c>
      <c r="BL33" t="s">
        <v>101</v>
      </c>
      <c r="BM33" t="s">
        <v>763</v>
      </c>
      <c r="BN33" t="s">
        <v>74</v>
      </c>
      <c r="BO33" t="s">
        <v>74</v>
      </c>
      <c r="BP33" t="s">
        <v>74</v>
      </c>
      <c r="BQ33" t="s">
        <v>74</v>
      </c>
      <c r="BR33" t="s">
        <v>103</v>
      </c>
      <c r="BS33" t="s">
        <v>764</v>
      </c>
      <c r="BT33" t="str">
        <f>HYPERLINK("https%3A%2F%2Fwww.webofscience.com%2Fwos%2Fwoscc%2Ffull-record%2FWOS:000519315900029","View Full Record in Web of Science")</f>
        <v>View Full Record in Web of Science</v>
      </c>
    </row>
    <row r="34" spans="1:72" x14ac:dyDescent="0.2">
      <c r="A34" t="s">
        <v>72</v>
      </c>
      <c r="B34" t="s">
        <v>765</v>
      </c>
      <c r="C34" t="s">
        <v>74</v>
      </c>
      <c r="D34" t="s">
        <v>74</v>
      </c>
      <c r="E34" t="s">
        <v>74</v>
      </c>
      <c r="F34" t="s">
        <v>766</v>
      </c>
      <c r="G34" t="s">
        <v>74</v>
      </c>
      <c r="H34" t="s">
        <v>74</v>
      </c>
      <c r="I34" t="s">
        <v>767</v>
      </c>
      <c r="J34" t="s">
        <v>768</v>
      </c>
      <c r="K34" t="s">
        <v>74</v>
      </c>
      <c r="L34" t="s">
        <v>74</v>
      </c>
      <c r="M34" t="s">
        <v>78</v>
      </c>
      <c r="N34" t="s">
        <v>79</v>
      </c>
      <c r="O34" t="s">
        <v>74</v>
      </c>
      <c r="P34" t="s">
        <v>74</v>
      </c>
      <c r="Q34" t="s">
        <v>74</v>
      </c>
      <c r="R34" t="s">
        <v>74</v>
      </c>
      <c r="S34" t="s">
        <v>74</v>
      </c>
      <c r="T34" t="s">
        <v>769</v>
      </c>
      <c r="U34" t="s">
        <v>770</v>
      </c>
      <c r="V34" t="s">
        <v>771</v>
      </c>
      <c r="W34" t="s">
        <v>772</v>
      </c>
      <c r="X34" t="s">
        <v>773</v>
      </c>
      <c r="Y34" t="s">
        <v>774</v>
      </c>
      <c r="Z34" t="s">
        <v>775</v>
      </c>
      <c r="AA34" t="s">
        <v>776</v>
      </c>
      <c r="AB34" t="s">
        <v>777</v>
      </c>
      <c r="AC34" t="s">
        <v>778</v>
      </c>
      <c r="AD34" t="s">
        <v>779</v>
      </c>
      <c r="AE34" t="s">
        <v>780</v>
      </c>
      <c r="AF34" t="s">
        <v>74</v>
      </c>
      <c r="AG34">
        <v>72</v>
      </c>
      <c r="AH34">
        <v>95</v>
      </c>
      <c r="AI34">
        <v>97</v>
      </c>
      <c r="AJ34">
        <v>8</v>
      </c>
      <c r="AK34">
        <v>199</v>
      </c>
      <c r="AL34" t="s">
        <v>90</v>
      </c>
      <c r="AM34" t="s">
        <v>91</v>
      </c>
      <c r="AN34" t="s">
        <v>92</v>
      </c>
      <c r="AO34" t="s">
        <v>781</v>
      </c>
      <c r="AP34" t="s">
        <v>74</v>
      </c>
      <c r="AQ34" t="s">
        <v>74</v>
      </c>
      <c r="AR34" t="s">
        <v>782</v>
      </c>
      <c r="AS34" t="s">
        <v>783</v>
      </c>
      <c r="AT34" t="s">
        <v>784</v>
      </c>
      <c r="AU34">
        <v>2020</v>
      </c>
      <c r="AV34">
        <v>10</v>
      </c>
      <c r="AW34">
        <v>1</v>
      </c>
      <c r="AX34" t="s">
        <v>74</v>
      </c>
      <c r="AY34" t="s">
        <v>74</v>
      </c>
      <c r="AZ34" t="s">
        <v>74</v>
      </c>
      <c r="BA34" t="s">
        <v>74</v>
      </c>
      <c r="BB34">
        <v>154</v>
      </c>
      <c r="BC34">
        <v>159</v>
      </c>
      <c r="BD34" t="s">
        <v>74</v>
      </c>
      <c r="BE34" t="s">
        <v>785</v>
      </c>
      <c r="BF34" t="str">
        <f>HYPERLINK("http://dx.doi.org/10.1021/acscatal.9b04411","http://dx.doi.org/10.1021/acscatal.9b04411")</f>
        <v>http://dx.doi.org/10.1021/acscatal.9b04411</v>
      </c>
      <c r="BG34" t="s">
        <v>74</v>
      </c>
      <c r="BH34" t="s">
        <v>74</v>
      </c>
      <c r="BI34">
        <v>11</v>
      </c>
      <c r="BJ34" t="s">
        <v>786</v>
      </c>
      <c r="BK34" t="s">
        <v>153</v>
      </c>
      <c r="BL34" t="s">
        <v>101</v>
      </c>
      <c r="BM34" t="s">
        <v>787</v>
      </c>
      <c r="BN34" t="s">
        <v>74</v>
      </c>
      <c r="BO34" t="s">
        <v>74</v>
      </c>
      <c r="BP34" t="s">
        <v>74</v>
      </c>
      <c r="BQ34" t="s">
        <v>74</v>
      </c>
      <c r="BR34" t="s">
        <v>103</v>
      </c>
      <c r="BS34" t="s">
        <v>788</v>
      </c>
      <c r="BT34" t="str">
        <f>HYPERLINK("https%3A%2F%2Fwww.webofscience.com%2Fwos%2Fwoscc%2Ffull-record%2FWOS:000506725100018","View Full Record in Web of Science")</f>
        <v>View Full Record in Web of Science</v>
      </c>
    </row>
    <row r="35" spans="1:72" x14ac:dyDescent="0.2">
      <c r="A35" t="s">
        <v>72</v>
      </c>
      <c r="B35" t="s">
        <v>789</v>
      </c>
      <c r="C35" t="s">
        <v>74</v>
      </c>
      <c r="D35" t="s">
        <v>74</v>
      </c>
      <c r="E35" t="s">
        <v>74</v>
      </c>
      <c r="F35" t="s">
        <v>790</v>
      </c>
      <c r="G35" t="s">
        <v>74</v>
      </c>
      <c r="H35" t="s">
        <v>74</v>
      </c>
      <c r="I35" t="s">
        <v>791</v>
      </c>
      <c r="J35" t="s">
        <v>300</v>
      </c>
      <c r="K35" t="s">
        <v>74</v>
      </c>
      <c r="L35" t="s">
        <v>74</v>
      </c>
      <c r="M35" t="s">
        <v>78</v>
      </c>
      <c r="N35" t="s">
        <v>79</v>
      </c>
      <c r="O35" t="s">
        <v>74</v>
      </c>
      <c r="P35" t="s">
        <v>74</v>
      </c>
      <c r="Q35" t="s">
        <v>74</v>
      </c>
      <c r="R35" t="s">
        <v>74</v>
      </c>
      <c r="S35" t="s">
        <v>74</v>
      </c>
      <c r="T35" t="s">
        <v>74</v>
      </c>
      <c r="U35" t="s">
        <v>792</v>
      </c>
      <c r="V35" t="s">
        <v>793</v>
      </c>
      <c r="W35" t="s">
        <v>794</v>
      </c>
      <c r="X35" t="s">
        <v>276</v>
      </c>
      <c r="Y35" t="s">
        <v>686</v>
      </c>
      <c r="Z35" t="s">
        <v>512</v>
      </c>
      <c r="AA35" t="s">
        <v>795</v>
      </c>
      <c r="AB35" t="s">
        <v>796</v>
      </c>
      <c r="AC35" t="s">
        <v>797</v>
      </c>
      <c r="AD35" t="s">
        <v>798</v>
      </c>
      <c r="AE35" t="s">
        <v>799</v>
      </c>
      <c r="AF35" t="s">
        <v>74</v>
      </c>
      <c r="AG35">
        <v>42</v>
      </c>
      <c r="AH35">
        <v>16</v>
      </c>
      <c r="AI35">
        <v>16</v>
      </c>
      <c r="AJ35">
        <v>5</v>
      </c>
      <c r="AK35">
        <v>47</v>
      </c>
      <c r="AL35" t="s">
        <v>284</v>
      </c>
      <c r="AM35" t="s">
        <v>285</v>
      </c>
      <c r="AN35" t="s">
        <v>286</v>
      </c>
      <c r="AO35" t="s">
        <v>310</v>
      </c>
      <c r="AP35" t="s">
        <v>311</v>
      </c>
      <c r="AQ35" t="s">
        <v>74</v>
      </c>
      <c r="AR35" t="s">
        <v>312</v>
      </c>
      <c r="AS35" t="s">
        <v>313</v>
      </c>
      <c r="AT35" t="s">
        <v>800</v>
      </c>
      <c r="AU35">
        <v>2019</v>
      </c>
      <c r="AV35">
        <v>55</v>
      </c>
      <c r="AW35">
        <v>98</v>
      </c>
      <c r="AX35" t="s">
        <v>74</v>
      </c>
      <c r="AY35" t="s">
        <v>74</v>
      </c>
      <c r="AZ35" t="s">
        <v>74</v>
      </c>
      <c r="BA35" t="s">
        <v>74</v>
      </c>
      <c r="BB35">
        <v>14813</v>
      </c>
      <c r="BC35">
        <v>14816</v>
      </c>
      <c r="BD35" t="s">
        <v>74</v>
      </c>
      <c r="BE35" t="s">
        <v>801</v>
      </c>
      <c r="BF35" t="str">
        <f>HYPERLINK("http://dx.doi.org/10.1039/c9cc08056b","http://dx.doi.org/10.1039/c9cc08056b")</f>
        <v>http://dx.doi.org/10.1039/c9cc08056b</v>
      </c>
      <c r="BG35" t="s">
        <v>74</v>
      </c>
      <c r="BH35" t="s">
        <v>74</v>
      </c>
      <c r="BI35">
        <v>4</v>
      </c>
      <c r="BJ35" t="s">
        <v>152</v>
      </c>
      <c r="BK35" t="s">
        <v>100</v>
      </c>
      <c r="BL35" t="s">
        <v>101</v>
      </c>
      <c r="BM35" t="s">
        <v>802</v>
      </c>
      <c r="BN35">
        <v>31763630</v>
      </c>
      <c r="BO35" t="s">
        <v>74</v>
      </c>
      <c r="BP35" t="s">
        <v>74</v>
      </c>
      <c r="BQ35" t="s">
        <v>74</v>
      </c>
      <c r="BR35" t="s">
        <v>103</v>
      </c>
      <c r="BS35" t="s">
        <v>803</v>
      </c>
      <c r="BT35" t="str">
        <f>HYPERLINK("https%3A%2F%2Fwww.webofscience.com%2Fwos%2Fwoscc%2Ffull-record%2FWOS:000501305100021","View Full Record in Web of Science")</f>
        <v>View Full Record in Web of Science</v>
      </c>
    </row>
    <row r="36" spans="1:72" x14ac:dyDescent="0.2">
      <c r="A36" t="s">
        <v>72</v>
      </c>
      <c r="B36" t="s">
        <v>804</v>
      </c>
      <c r="C36" t="s">
        <v>74</v>
      </c>
      <c r="D36" t="s">
        <v>74</v>
      </c>
      <c r="E36" t="s">
        <v>74</v>
      </c>
      <c r="F36" t="s">
        <v>805</v>
      </c>
      <c r="G36" t="s">
        <v>74</v>
      </c>
      <c r="H36" t="s">
        <v>74</v>
      </c>
      <c r="I36" t="s">
        <v>806</v>
      </c>
      <c r="J36" t="s">
        <v>108</v>
      </c>
      <c r="K36" t="s">
        <v>74</v>
      </c>
      <c r="L36" t="s">
        <v>74</v>
      </c>
      <c r="M36" t="s">
        <v>78</v>
      </c>
      <c r="N36" t="s">
        <v>79</v>
      </c>
      <c r="O36" t="s">
        <v>74</v>
      </c>
      <c r="P36" t="s">
        <v>74</v>
      </c>
      <c r="Q36" t="s">
        <v>74</v>
      </c>
      <c r="R36" t="s">
        <v>74</v>
      </c>
      <c r="S36" t="s">
        <v>74</v>
      </c>
      <c r="T36" t="s">
        <v>74</v>
      </c>
      <c r="U36" t="s">
        <v>807</v>
      </c>
      <c r="V36" t="s">
        <v>808</v>
      </c>
      <c r="W36" t="s">
        <v>809</v>
      </c>
      <c r="X36" t="s">
        <v>276</v>
      </c>
      <c r="Y36" t="s">
        <v>810</v>
      </c>
      <c r="Z36" t="s">
        <v>811</v>
      </c>
      <c r="AA36" t="s">
        <v>812</v>
      </c>
      <c r="AB36" t="s">
        <v>813</v>
      </c>
      <c r="AC36" t="s">
        <v>814</v>
      </c>
      <c r="AD36" t="s">
        <v>798</v>
      </c>
      <c r="AE36" t="s">
        <v>815</v>
      </c>
      <c r="AF36" t="s">
        <v>74</v>
      </c>
      <c r="AG36">
        <v>54</v>
      </c>
      <c r="AH36">
        <v>13</v>
      </c>
      <c r="AI36">
        <v>14</v>
      </c>
      <c r="AJ36">
        <v>3</v>
      </c>
      <c r="AK36">
        <v>88</v>
      </c>
      <c r="AL36" t="s">
        <v>90</v>
      </c>
      <c r="AM36" t="s">
        <v>91</v>
      </c>
      <c r="AN36" t="s">
        <v>92</v>
      </c>
      <c r="AO36" t="s">
        <v>120</v>
      </c>
      <c r="AP36" t="s">
        <v>121</v>
      </c>
      <c r="AQ36" t="s">
        <v>74</v>
      </c>
      <c r="AR36" t="s">
        <v>122</v>
      </c>
      <c r="AS36" t="s">
        <v>123</v>
      </c>
      <c r="AT36" t="s">
        <v>816</v>
      </c>
      <c r="AU36">
        <v>2019</v>
      </c>
      <c r="AV36">
        <v>84</v>
      </c>
      <c r="AW36">
        <v>24</v>
      </c>
      <c r="AX36" t="s">
        <v>74</v>
      </c>
      <c r="AY36" t="s">
        <v>74</v>
      </c>
      <c r="AZ36" t="s">
        <v>74</v>
      </c>
      <c r="BA36" t="s">
        <v>74</v>
      </c>
      <c r="BB36">
        <v>16245</v>
      </c>
      <c r="BC36">
        <v>16253</v>
      </c>
      <c r="BD36" t="s">
        <v>74</v>
      </c>
      <c r="BE36" t="s">
        <v>817</v>
      </c>
      <c r="BF36" t="str">
        <f>HYPERLINK("http://dx.doi.org/10.1021/acs.joc.9b02848","http://dx.doi.org/10.1021/acs.joc.9b02848")</f>
        <v>http://dx.doi.org/10.1021/acs.joc.9b02848</v>
      </c>
      <c r="BG36" t="s">
        <v>74</v>
      </c>
      <c r="BH36" t="s">
        <v>74</v>
      </c>
      <c r="BI36">
        <v>9</v>
      </c>
      <c r="BJ36" t="s">
        <v>99</v>
      </c>
      <c r="BK36" t="s">
        <v>100</v>
      </c>
      <c r="BL36" t="s">
        <v>101</v>
      </c>
      <c r="BM36" t="s">
        <v>818</v>
      </c>
      <c r="BN36">
        <v>31769680</v>
      </c>
      <c r="BO36" t="s">
        <v>74</v>
      </c>
      <c r="BP36" t="s">
        <v>74</v>
      </c>
      <c r="BQ36" t="s">
        <v>74</v>
      </c>
      <c r="BR36" t="s">
        <v>103</v>
      </c>
      <c r="BS36" t="s">
        <v>819</v>
      </c>
      <c r="BT36" t="str">
        <f>HYPERLINK("https%3A%2F%2Fwww.webofscience.com%2Fwos%2Fwoscc%2Ffull-record%2FWOS:000504805700046","View Full Record in Web of Science")</f>
        <v>View Full Record in Web of Science</v>
      </c>
    </row>
    <row r="37" spans="1:72" x14ac:dyDescent="0.2">
      <c r="A37" t="s">
        <v>72</v>
      </c>
      <c r="B37" t="s">
        <v>820</v>
      </c>
      <c r="C37" t="s">
        <v>74</v>
      </c>
      <c r="D37" t="s">
        <v>74</v>
      </c>
      <c r="E37" t="s">
        <v>74</v>
      </c>
      <c r="F37" t="s">
        <v>821</v>
      </c>
      <c r="G37" t="s">
        <v>74</v>
      </c>
      <c r="H37" t="s">
        <v>74</v>
      </c>
      <c r="I37" t="s">
        <v>822</v>
      </c>
      <c r="J37" t="s">
        <v>408</v>
      </c>
      <c r="K37" t="s">
        <v>74</v>
      </c>
      <c r="L37" t="s">
        <v>74</v>
      </c>
      <c r="M37" t="s">
        <v>78</v>
      </c>
      <c r="N37" t="s">
        <v>79</v>
      </c>
      <c r="O37" t="s">
        <v>74</v>
      </c>
      <c r="P37" t="s">
        <v>74</v>
      </c>
      <c r="Q37" t="s">
        <v>74</v>
      </c>
      <c r="R37" t="s">
        <v>74</v>
      </c>
      <c r="S37" t="s">
        <v>74</v>
      </c>
      <c r="T37" t="s">
        <v>74</v>
      </c>
      <c r="U37" t="s">
        <v>823</v>
      </c>
      <c r="V37" t="s">
        <v>824</v>
      </c>
      <c r="W37" t="s">
        <v>825</v>
      </c>
      <c r="X37" t="s">
        <v>826</v>
      </c>
      <c r="Y37" t="s">
        <v>827</v>
      </c>
      <c r="Z37" t="s">
        <v>828</v>
      </c>
      <c r="AA37" t="s">
        <v>829</v>
      </c>
      <c r="AB37" t="s">
        <v>830</v>
      </c>
      <c r="AC37" t="s">
        <v>831</v>
      </c>
      <c r="AD37" t="s">
        <v>832</v>
      </c>
      <c r="AE37" t="s">
        <v>833</v>
      </c>
      <c r="AF37" t="s">
        <v>74</v>
      </c>
      <c r="AG37">
        <v>50</v>
      </c>
      <c r="AH37">
        <v>73</v>
      </c>
      <c r="AI37">
        <v>75</v>
      </c>
      <c r="AJ37">
        <v>5</v>
      </c>
      <c r="AK37">
        <v>95</v>
      </c>
      <c r="AL37" t="s">
        <v>284</v>
      </c>
      <c r="AM37" t="s">
        <v>285</v>
      </c>
      <c r="AN37" t="s">
        <v>286</v>
      </c>
      <c r="AO37" t="s">
        <v>420</v>
      </c>
      <c r="AP37" t="s">
        <v>421</v>
      </c>
      <c r="AQ37" t="s">
        <v>74</v>
      </c>
      <c r="AR37" t="s">
        <v>422</v>
      </c>
      <c r="AS37" t="s">
        <v>423</v>
      </c>
      <c r="AT37" t="s">
        <v>834</v>
      </c>
      <c r="AU37">
        <v>2019</v>
      </c>
      <c r="AV37">
        <v>21</v>
      </c>
      <c r="AW37">
        <v>20</v>
      </c>
      <c r="AX37" t="s">
        <v>74</v>
      </c>
      <c r="AY37" t="s">
        <v>74</v>
      </c>
      <c r="AZ37" t="s">
        <v>74</v>
      </c>
      <c r="BA37" t="s">
        <v>74</v>
      </c>
      <c r="BB37">
        <v>5512</v>
      </c>
      <c r="BC37">
        <v>5516</v>
      </c>
      <c r="BD37" t="s">
        <v>74</v>
      </c>
      <c r="BE37" t="s">
        <v>835</v>
      </c>
      <c r="BF37" t="str">
        <f>HYPERLINK("http://dx.doi.org/10.1039/c9gc03008e","http://dx.doi.org/10.1039/c9gc03008e")</f>
        <v>http://dx.doi.org/10.1039/c9gc03008e</v>
      </c>
      <c r="BG37" t="s">
        <v>74</v>
      </c>
      <c r="BH37" t="s">
        <v>74</v>
      </c>
      <c r="BI37">
        <v>5</v>
      </c>
      <c r="BJ37" t="s">
        <v>427</v>
      </c>
      <c r="BK37" t="s">
        <v>428</v>
      </c>
      <c r="BL37" t="s">
        <v>429</v>
      </c>
      <c r="BM37" t="s">
        <v>836</v>
      </c>
      <c r="BN37" t="s">
        <v>74</v>
      </c>
      <c r="BO37" t="s">
        <v>74</v>
      </c>
      <c r="BP37" t="s">
        <v>74</v>
      </c>
      <c r="BQ37" t="s">
        <v>74</v>
      </c>
      <c r="BR37" t="s">
        <v>103</v>
      </c>
      <c r="BS37" t="s">
        <v>837</v>
      </c>
      <c r="BT37" t="str">
        <f>HYPERLINK("https%3A%2F%2Fwww.webofscience.com%2Fwos%2Fwoscc%2Ffull-record%2FWOS:000490291800003","View Full Record in Web of Science")</f>
        <v>View Full Record in Web of Science</v>
      </c>
    </row>
    <row r="38" spans="1:72" x14ac:dyDescent="0.2">
      <c r="A38" t="s">
        <v>72</v>
      </c>
      <c r="B38" t="s">
        <v>838</v>
      </c>
      <c r="C38" t="s">
        <v>74</v>
      </c>
      <c r="D38" t="s">
        <v>74</v>
      </c>
      <c r="E38" t="s">
        <v>74</v>
      </c>
      <c r="F38" t="s">
        <v>839</v>
      </c>
      <c r="G38" t="s">
        <v>74</v>
      </c>
      <c r="H38" t="s">
        <v>74</v>
      </c>
      <c r="I38" t="s">
        <v>840</v>
      </c>
      <c r="J38" t="s">
        <v>527</v>
      </c>
      <c r="K38" t="s">
        <v>74</v>
      </c>
      <c r="L38" t="s">
        <v>74</v>
      </c>
      <c r="M38" t="s">
        <v>78</v>
      </c>
      <c r="N38" t="s">
        <v>79</v>
      </c>
      <c r="O38" t="s">
        <v>74</v>
      </c>
      <c r="P38" t="s">
        <v>74</v>
      </c>
      <c r="Q38" t="s">
        <v>74</v>
      </c>
      <c r="R38" t="s">
        <v>74</v>
      </c>
      <c r="S38" t="s">
        <v>74</v>
      </c>
      <c r="T38" t="s">
        <v>74</v>
      </c>
      <c r="U38" t="s">
        <v>841</v>
      </c>
      <c r="V38" t="s">
        <v>842</v>
      </c>
      <c r="W38" t="s">
        <v>843</v>
      </c>
      <c r="X38" t="s">
        <v>276</v>
      </c>
      <c r="Y38" t="s">
        <v>844</v>
      </c>
      <c r="Z38" t="s">
        <v>512</v>
      </c>
      <c r="AA38" t="s">
        <v>845</v>
      </c>
      <c r="AB38" t="s">
        <v>846</v>
      </c>
      <c r="AC38" t="s">
        <v>797</v>
      </c>
      <c r="AD38" t="s">
        <v>798</v>
      </c>
      <c r="AE38" t="s">
        <v>847</v>
      </c>
      <c r="AF38" t="s">
        <v>74</v>
      </c>
      <c r="AG38">
        <v>67</v>
      </c>
      <c r="AH38">
        <v>13</v>
      </c>
      <c r="AI38">
        <v>13</v>
      </c>
      <c r="AJ38">
        <v>1</v>
      </c>
      <c r="AK38">
        <v>46</v>
      </c>
      <c r="AL38" t="s">
        <v>284</v>
      </c>
      <c r="AM38" t="s">
        <v>285</v>
      </c>
      <c r="AN38" t="s">
        <v>286</v>
      </c>
      <c r="AO38" t="s">
        <v>539</v>
      </c>
      <c r="AP38" t="s">
        <v>74</v>
      </c>
      <c r="AQ38" t="s">
        <v>74</v>
      </c>
      <c r="AR38" t="s">
        <v>540</v>
      </c>
      <c r="AS38" t="s">
        <v>541</v>
      </c>
      <c r="AT38" t="s">
        <v>848</v>
      </c>
      <c r="AU38">
        <v>2019</v>
      </c>
      <c r="AV38">
        <v>6</v>
      </c>
      <c r="AW38">
        <v>16</v>
      </c>
      <c r="AX38" t="s">
        <v>74</v>
      </c>
      <c r="AY38" t="s">
        <v>74</v>
      </c>
      <c r="AZ38" t="s">
        <v>74</v>
      </c>
      <c r="BA38" t="s">
        <v>74</v>
      </c>
      <c r="BB38">
        <v>2902</v>
      </c>
      <c r="BC38">
        <v>2906</v>
      </c>
      <c r="BD38" t="s">
        <v>74</v>
      </c>
      <c r="BE38" t="s">
        <v>849</v>
      </c>
      <c r="BF38" t="str">
        <f>HYPERLINK("http://dx.doi.org/10.1039/c9qo00690g","http://dx.doi.org/10.1039/c9qo00690g")</f>
        <v>http://dx.doi.org/10.1039/c9qo00690g</v>
      </c>
      <c r="BG38" t="s">
        <v>74</v>
      </c>
      <c r="BH38" t="s">
        <v>74</v>
      </c>
      <c r="BI38">
        <v>5</v>
      </c>
      <c r="BJ38" t="s">
        <v>99</v>
      </c>
      <c r="BK38" t="s">
        <v>100</v>
      </c>
      <c r="BL38" t="s">
        <v>101</v>
      </c>
      <c r="BM38" t="s">
        <v>850</v>
      </c>
      <c r="BN38" t="s">
        <v>74</v>
      </c>
      <c r="BO38" t="s">
        <v>74</v>
      </c>
      <c r="BP38" t="s">
        <v>74</v>
      </c>
      <c r="BQ38" t="s">
        <v>74</v>
      </c>
      <c r="BR38" t="s">
        <v>103</v>
      </c>
      <c r="BS38" t="s">
        <v>851</v>
      </c>
      <c r="BT38" t="str">
        <f>HYPERLINK("https%3A%2F%2Fwww.webofscience.com%2Fwos%2Fwoscc%2Ffull-record%2FWOS:000484262900010","View Full Record in Web of Science")</f>
        <v>View Full Record in Web of Science</v>
      </c>
    </row>
    <row r="39" spans="1:72" x14ac:dyDescent="0.2">
      <c r="A39" t="s">
        <v>72</v>
      </c>
      <c r="B39" t="s">
        <v>852</v>
      </c>
      <c r="C39" t="s">
        <v>74</v>
      </c>
      <c r="D39" t="s">
        <v>74</v>
      </c>
      <c r="E39" t="s">
        <v>74</v>
      </c>
      <c r="F39" t="s">
        <v>853</v>
      </c>
      <c r="G39" t="s">
        <v>74</v>
      </c>
      <c r="H39" t="s">
        <v>74</v>
      </c>
      <c r="I39" t="s">
        <v>854</v>
      </c>
      <c r="J39" t="s">
        <v>77</v>
      </c>
      <c r="K39" t="s">
        <v>74</v>
      </c>
      <c r="L39" t="s">
        <v>74</v>
      </c>
      <c r="M39" t="s">
        <v>78</v>
      </c>
      <c r="N39" t="s">
        <v>79</v>
      </c>
      <c r="O39" t="s">
        <v>74</v>
      </c>
      <c r="P39" t="s">
        <v>74</v>
      </c>
      <c r="Q39" t="s">
        <v>74</v>
      </c>
      <c r="R39" t="s">
        <v>74</v>
      </c>
      <c r="S39" t="s">
        <v>74</v>
      </c>
      <c r="T39" t="s">
        <v>74</v>
      </c>
      <c r="U39" t="s">
        <v>855</v>
      </c>
      <c r="V39" t="s">
        <v>856</v>
      </c>
      <c r="W39" t="s">
        <v>857</v>
      </c>
      <c r="X39" t="s">
        <v>858</v>
      </c>
      <c r="Y39" t="s">
        <v>859</v>
      </c>
      <c r="Z39" t="s">
        <v>860</v>
      </c>
      <c r="AA39" t="s">
        <v>861</v>
      </c>
      <c r="AB39" t="s">
        <v>862</v>
      </c>
      <c r="AC39" t="s">
        <v>863</v>
      </c>
      <c r="AD39" t="s">
        <v>864</v>
      </c>
      <c r="AE39" t="s">
        <v>865</v>
      </c>
      <c r="AF39" t="s">
        <v>74</v>
      </c>
      <c r="AG39">
        <v>53</v>
      </c>
      <c r="AH39">
        <v>24</v>
      </c>
      <c r="AI39">
        <v>24</v>
      </c>
      <c r="AJ39">
        <v>2</v>
      </c>
      <c r="AK39">
        <v>27</v>
      </c>
      <c r="AL39" t="s">
        <v>90</v>
      </c>
      <c r="AM39" t="s">
        <v>91</v>
      </c>
      <c r="AN39" t="s">
        <v>92</v>
      </c>
      <c r="AO39" t="s">
        <v>93</v>
      </c>
      <c r="AP39" t="s">
        <v>94</v>
      </c>
      <c r="AQ39" t="s">
        <v>74</v>
      </c>
      <c r="AR39" t="s">
        <v>95</v>
      </c>
      <c r="AS39" t="s">
        <v>96</v>
      </c>
      <c r="AT39" t="s">
        <v>866</v>
      </c>
      <c r="AU39">
        <v>2019</v>
      </c>
      <c r="AV39">
        <v>21</v>
      </c>
      <c r="AW39">
        <v>16</v>
      </c>
      <c r="AX39" t="s">
        <v>74</v>
      </c>
      <c r="AY39" t="s">
        <v>74</v>
      </c>
      <c r="AZ39" t="s">
        <v>74</v>
      </c>
      <c r="BA39" t="s">
        <v>74</v>
      </c>
      <c r="BB39">
        <v>6488</v>
      </c>
      <c r="BC39">
        <v>6493</v>
      </c>
      <c r="BD39" t="s">
        <v>74</v>
      </c>
      <c r="BE39" t="s">
        <v>867</v>
      </c>
      <c r="BF39" t="str">
        <f>HYPERLINK("http://dx.doi.org/10.1021/acs.orglett.9b02365","http://dx.doi.org/10.1021/acs.orglett.9b02365")</f>
        <v>http://dx.doi.org/10.1021/acs.orglett.9b02365</v>
      </c>
      <c r="BG39" t="s">
        <v>74</v>
      </c>
      <c r="BH39" t="s">
        <v>74</v>
      </c>
      <c r="BI39">
        <v>6</v>
      </c>
      <c r="BJ39" t="s">
        <v>99</v>
      </c>
      <c r="BK39" t="s">
        <v>100</v>
      </c>
      <c r="BL39" t="s">
        <v>101</v>
      </c>
      <c r="BM39" t="s">
        <v>868</v>
      </c>
      <c r="BN39">
        <v>31373494</v>
      </c>
      <c r="BO39" t="s">
        <v>74</v>
      </c>
      <c r="BP39" t="s">
        <v>74</v>
      </c>
      <c r="BQ39" t="s">
        <v>74</v>
      </c>
      <c r="BR39" t="s">
        <v>103</v>
      </c>
      <c r="BS39" t="s">
        <v>869</v>
      </c>
      <c r="BT39" t="str">
        <f>HYPERLINK("https%3A%2F%2Fwww.webofscience.com%2Fwos%2Fwoscc%2Ffull-record%2FWOS:000481979100066","View Full Record in Web of Science")</f>
        <v>View Full Record in Web of Science</v>
      </c>
    </row>
    <row r="40" spans="1:72" x14ac:dyDescent="0.2">
      <c r="A40" t="s">
        <v>72</v>
      </c>
      <c r="B40" t="s">
        <v>870</v>
      </c>
      <c r="C40" t="s">
        <v>74</v>
      </c>
      <c r="D40" t="s">
        <v>74</v>
      </c>
      <c r="E40" t="s">
        <v>74</v>
      </c>
      <c r="F40" t="s">
        <v>871</v>
      </c>
      <c r="G40" t="s">
        <v>74</v>
      </c>
      <c r="H40" t="s">
        <v>74</v>
      </c>
      <c r="I40" t="s">
        <v>872</v>
      </c>
      <c r="J40" t="s">
        <v>187</v>
      </c>
      <c r="K40" t="s">
        <v>74</v>
      </c>
      <c r="L40" t="s">
        <v>74</v>
      </c>
      <c r="M40" t="s">
        <v>78</v>
      </c>
      <c r="N40" t="s">
        <v>109</v>
      </c>
      <c r="O40" t="s">
        <v>74</v>
      </c>
      <c r="P40" t="s">
        <v>74</v>
      </c>
      <c r="Q40" t="s">
        <v>74</v>
      </c>
      <c r="R40" t="s">
        <v>74</v>
      </c>
      <c r="S40" t="s">
        <v>74</v>
      </c>
      <c r="T40" t="s">
        <v>873</v>
      </c>
      <c r="U40" t="s">
        <v>874</v>
      </c>
      <c r="V40" t="s">
        <v>875</v>
      </c>
      <c r="W40" t="s">
        <v>876</v>
      </c>
      <c r="X40" t="s">
        <v>877</v>
      </c>
      <c r="Y40" t="s">
        <v>878</v>
      </c>
      <c r="Z40" t="s">
        <v>879</v>
      </c>
      <c r="AA40" t="s">
        <v>74</v>
      </c>
      <c r="AB40" t="s">
        <v>880</v>
      </c>
      <c r="AC40" t="s">
        <v>881</v>
      </c>
      <c r="AD40" t="s">
        <v>882</v>
      </c>
      <c r="AE40" t="s">
        <v>883</v>
      </c>
      <c r="AF40" t="s">
        <v>74</v>
      </c>
      <c r="AG40">
        <v>87</v>
      </c>
      <c r="AH40">
        <v>27</v>
      </c>
      <c r="AI40">
        <v>35</v>
      </c>
      <c r="AJ40">
        <v>4</v>
      </c>
      <c r="AK40">
        <v>91</v>
      </c>
      <c r="AL40" t="s">
        <v>198</v>
      </c>
      <c r="AM40" t="s">
        <v>199</v>
      </c>
      <c r="AN40" t="s">
        <v>200</v>
      </c>
      <c r="AO40" t="s">
        <v>201</v>
      </c>
      <c r="AP40" t="s">
        <v>202</v>
      </c>
      <c r="AQ40" t="s">
        <v>74</v>
      </c>
      <c r="AR40" t="s">
        <v>203</v>
      </c>
      <c r="AS40" t="s">
        <v>204</v>
      </c>
      <c r="AT40" t="s">
        <v>884</v>
      </c>
      <c r="AU40">
        <v>2020</v>
      </c>
      <c r="AV40">
        <v>2020</v>
      </c>
      <c r="AW40">
        <v>10</v>
      </c>
      <c r="AX40" t="s">
        <v>74</v>
      </c>
      <c r="AY40" t="s">
        <v>74</v>
      </c>
      <c r="AZ40" t="s">
        <v>761</v>
      </c>
      <c r="BA40" t="s">
        <v>74</v>
      </c>
      <c r="BB40">
        <v>1453</v>
      </c>
      <c r="BC40">
        <v>1458</v>
      </c>
      <c r="BD40" t="s">
        <v>74</v>
      </c>
      <c r="BE40" t="s">
        <v>885</v>
      </c>
      <c r="BF40" t="str">
        <f>HYPERLINK("http://dx.doi.org/10.1002/ejoc.201900786","http://dx.doi.org/10.1002/ejoc.201900786")</f>
        <v>http://dx.doi.org/10.1002/ejoc.201900786</v>
      </c>
      <c r="BG40" t="s">
        <v>74</v>
      </c>
      <c r="BH40" t="s">
        <v>886</v>
      </c>
      <c r="BI40">
        <v>6</v>
      </c>
      <c r="BJ40" t="s">
        <v>99</v>
      </c>
      <c r="BK40" t="s">
        <v>100</v>
      </c>
      <c r="BL40" t="s">
        <v>101</v>
      </c>
      <c r="BM40" t="s">
        <v>763</v>
      </c>
      <c r="BN40" t="s">
        <v>74</v>
      </c>
      <c r="BO40" t="s">
        <v>74</v>
      </c>
      <c r="BP40" t="s">
        <v>74</v>
      </c>
      <c r="BQ40" t="s">
        <v>74</v>
      </c>
      <c r="BR40" t="s">
        <v>103</v>
      </c>
      <c r="BS40" t="s">
        <v>887</v>
      </c>
      <c r="BT40" t="str">
        <f>HYPERLINK("https%3A%2F%2Fwww.webofscience.com%2Fwos%2Fwoscc%2Ffull-record%2FWOS:000476063800001","View Full Record in Web of Science")</f>
        <v>View Full Record in Web of Science</v>
      </c>
    </row>
    <row r="41" spans="1:72" x14ac:dyDescent="0.2">
      <c r="A41" t="s">
        <v>72</v>
      </c>
      <c r="B41" t="s">
        <v>259</v>
      </c>
      <c r="C41" t="s">
        <v>74</v>
      </c>
      <c r="D41" t="s">
        <v>74</v>
      </c>
      <c r="E41" t="s">
        <v>74</v>
      </c>
      <c r="F41" t="s">
        <v>260</v>
      </c>
      <c r="G41" t="s">
        <v>74</v>
      </c>
      <c r="H41" t="s">
        <v>74</v>
      </c>
      <c r="I41" t="s">
        <v>888</v>
      </c>
      <c r="J41" t="s">
        <v>108</v>
      </c>
      <c r="K41" t="s">
        <v>74</v>
      </c>
      <c r="L41" t="s">
        <v>74</v>
      </c>
      <c r="M41" t="s">
        <v>78</v>
      </c>
      <c r="N41" t="s">
        <v>79</v>
      </c>
      <c r="O41" t="s">
        <v>74</v>
      </c>
      <c r="P41" t="s">
        <v>74</v>
      </c>
      <c r="Q41" t="s">
        <v>74</v>
      </c>
      <c r="R41" t="s">
        <v>74</v>
      </c>
      <c r="S41" t="s">
        <v>74</v>
      </c>
      <c r="T41" t="s">
        <v>74</v>
      </c>
      <c r="U41" t="s">
        <v>889</v>
      </c>
      <c r="V41" t="s">
        <v>890</v>
      </c>
      <c r="W41" t="s">
        <v>891</v>
      </c>
      <c r="X41" t="s">
        <v>276</v>
      </c>
      <c r="Y41" t="s">
        <v>892</v>
      </c>
      <c r="Z41" t="s">
        <v>512</v>
      </c>
      <c r="AA41" t="s">
        <v>893</v>
      </c>
      <c r="AB41" t="s">
        <v>894</v>
      </c>
      <c r="AC41" t="s">
        <v>797</v>
      </c>
      <c r="AD41" t="s">
        <v>798</v>
      </c>
      <c r="AE41" t="s">
        <v>895</v>
      </c>
      <c r="AF41" t="s">
        <v>74</v>
      </c>
      <c r="AG41">
        <v>47</v>
      </c>
      <c r="AH41">
        <v>28</v>
      </c>
      <c r="AI41">
        <v>29</v>
      </c>
      <c r="AJ41">
        <v>0</v>
      </c>
      <c r="AK41">
        <v>70</v>
      </c>
      <c r="AL41" t="s">
        <v>90</v>
      </c>
      <c r="AM41" t="s">
        <v>91</v>
      </c>
      <c r="AN41" t="s">
        <v>92</v>
      </c>
      <c r="AO41" t="s">
        <v>120</v>
      </c>
      <c r="AP41" t="s">
        <v>121</v>
      </c>
      <c r="AQ41" t="s">
        <v>74</v>
      </c>
      <c r="AR41" t="s">
        <v>122</v>
      </c>
      <c r="AS41" t="s">
        <v>123</v>
      </c>
      <c r="AT41" t="s">
        <v>896</v>
      </c>
      <c r="AU41">
        <v>2019</v>
      </c>
      <c r="AV41">
        <v>84</v>
      </c>
      <c r="AW41">
        <v>11</v>
      </c>
      <c r="AX41" t="s">
        <v>74</v>
      </c>
      <c r="AY41" t="s">
        <v>74</v>
      </c>
      <c r="AZ41" t="s">
        <v>74</v>
      </c>
      <c r="BA41" t="s">
        <v>74</v>
      </c>
      <c r="BB41">
        <v>7532</v>
      </c>
      <c r="BC41">
        <v>7540</v>
      </c>
      <c r="BD41" t="s">
        <v>74</v>
      </c>
      <c r="BE41" t="s">
        <v>266</v>
      </c>
      <c r="BF41" t="str">
        <f>HYPERLINK("http://dx.doi.org/10.1021/acs.joc.9b00972","http://dx.doi.org/10.1021/acs.joc.9b00972")</f>
        <v>http://dx.doi.org/10.1021/acs.joc.9b00972</v>
      </c>
      <c r="BG41" t="s">
        <v>74</v>
      </c>
      <c r="BH41" t="s">
        <v>74</v>
      </c>
      <c r="BI41">
        <v>9</v>
      </c>
      <c r="BJ41" t="s">
        <v>99</v>
      </c>
      <c r="BK41" t="s">
        <v>100</v>
      </c>
      <c r="BL41" t="s">
        <v>101</v>
      </c>
      <c r="BM41" t="s">
        <v>897</v>
      </c>
      <c r="BN41">
        <v>31088070</v>
      </c>
      <c r="BO41" t="s">
        <v>74</v>
      </c>
      <c r="BP41" t="s">
        <v>74</v>
      </c>
      <c r="BQ41" t="s">
        <v>74</v>
      </c>
      <c r="BR41" t="s">
        <v>103</v>
      </c>
      <c r="BS41" t="s">
        <v>898</v>
      </c>
      <c r="BT41" t="str">
        <f>HYPERLINK("https%3A%2F%2Fwww.webofscience.com%2Fwos%2Fwoscc%2Ffull-record%2FWOS:000471212000096","View Full Record in Web of Science")</f>
        <v>View Full Record in Web of Science</v>
      </c>
    </row>
    <row r="42" spans="1:72" x14ac:dyDescent="0.2">
      <c r="A42" t="s">
        <v>72</v>
      </c>
      <c r="B42" t="s">
        <v>899</v>
      </c>
      <c r="C42" t="s">
        <v>74</v>
      </c>
      <c r="D42" t="s">
        <v>74</v>
      </c>
      <c r="E42" t="s">
        <v>74</v>
      </c>
      <c r="F42" t="s">
        <v>900</v>
      </c>
      <c r="G42" t="s">
        <v>74</v>
      </c>
      <c r="H42" t="s">
        <v>74</v>
      </c>
      <c r="I42" t="s">
        <v>901</v>
      </c>
      <c r="J42" t="s">
        <v>902</v>
      </c>
      <c r="K42" t="s">
        <v>74</v>
      </c>
      <c r="L42" t="s">
        <v>74</v>
      </c>
      <c r="M42" t="s">
        <v>78</v>
      </c>
      <c r="N42" t="s">
        <v>903</v>
      </c>
      <c r="O42" t="s">
        <v>74</v>
      </c>
      <c r="P42" t="s">
        <v>74</v>
      </c>
      <c r="Q42" t="s">
        <v>74</v>
      </c>
      <c r="R42" t="s">
        <v>74</v>
      </c>
      <c r="S42" t="s">
        <v>74</v>
      </c>
      <c r="T42" t="s">
        <v>904</v>
      </c>
      <c r="U42" t="s">
        <v>905</v>
      </c>
      <c r="V42" t="s">
        <v>906</v>
      </c>
      <c r="W42" t="s">
        <v>907</v>
      </c>
      <c r="X42" t="s">
        <v>908</v>
      </c>
      <c r="Y42" t="s">
        <v>909</v>
      </c>
      <c r="Z42" t="s">
        <v>910</v>
      </c>
      <c r="AA42" t="s">
        <v>911</v>
      </c>
      <c r="AB42" t="s">
        <v>912</v>
      </c>
      <c r="AC42" t="s">
        <v>913</v>
      </c>
      <c r="AD42" t="s">
        <v>914</v>
      </c>
      <c r="AE42" t="s">
        <v>915</v>
      </c>
      <c r="AF42" t="s">
        <v>74</v>
      </c>
      <c r="AG42">
        <v>74</v>
      </c>
      <c r="AH42">
        <v>65</v>
      </c>
      <c r="AI42">
        <v>66</v>
      </c>
      <c r="AJ42">
        <v>4</v>
      </c>
      <c r="AK42">
        <v>66</v>
      </c>
      <c r="AL42" t="s">
        <v>643</v>
      </c>
      <c r="AM42" t="s">
        <v>644</v>
      </c>
      <c r="AN42" t="s">
        <v>645</v>
      </c>
      <c r="AO42" t="s">
        <v>916</v>
      </c>
      <c r="AP42" t="s">
        <v>917</v>
      </c>
      <c r="AQ42" t="s">
        <v>74</v>
      </c>
      <c r="AR42" t="s">
        <v>902</v>
      </c>
      <c r="AS42" t="s">
        <v>918</v>
      </c>
      <c r="AT42" t="s">
        <v>919</v>
      </c>
      <c r="AU42">
        <v>2019</v>
      </c>
      <c r="AV42">
        <v>51</v>
      </c>
      <c r="AW42">
        <v>5</v>
      </c>
      <c r="AX42" t="s">
        <v>74</v>
      </c>
      <c r="AY42" t="s">
        <v>74</v>
      </c>
      <c r="AZ42" t="s">
        <v>74</v>
      </c>
      <c r="BA42" t="s">
        <v>74</v>
      </c>
      <c r="BB42">
        <v>1063</v>
      </c>
      <c r="BC42">
        <v>1072</v>
      </c>
      <c r="BD42" t="s">
        <v>74</v>
      </c>
      <c r="BE42" t="s">
        <v>920</v>
      </c>
      <c r="BF42" t="str">
        <f>HYPERLINK("http://dx.doi.org/10.1055/s-0037-1611658","http://dx.doi.org/10.1055/s-0037-1611658")</f>
        <v>http://dx.doi.org/10.1055/s-0037-1611658</v>
      </c>
      <c r="BG42" t="s">
        <v>74</v>
      </c>
      <c r="BH42" t="s">
        <v>74</v>
      </c>
      <c r="BI42">
        <v>10</v>
      </c>
      <c r="BJ42" t="s">
        <v>99</v>
      </c>
      <c r="BK42" t="s">
        <v>153</v>
      </c>
      <c r="BL42" t="s">
        <v>101</v>
      </c>
      <c r="BM42" t="s">
        <v>921</v>
      </c>
      <c r="BN42">
        <v>35782790</v>
      </c>
      <c r="BO42" t="s">
        <v>922</v>
      </c>
      <c r="BP42" t="s">
        <v>74</v>
      </c>
      <c r="BQ42" t="s">
        <v>74</v>
      </c>
      <c r="BR42" t="s">
        <v>103</v>
      </c>
      <c r="BS42" t="s">
        <v>923</v>
      </c>
      <c r="BT42" t="str">
        <f>HYPERLINK("https%3A%2F%2Fwww.webofscience.com%2Fwos%2Fwoscc%2Ffull-record%2FWOS:000459926800006","View Full Record in Web of Science")</f>
        <v>View Full Record in Web of Science</v>
      </c>
    </row>
    <row r="43" spans="1:72" x14ac:dyDescent="0.2">
      <c r="A43" t="s">
        <v>72</v>
      </c>
      <c r="B43" t="s">
        <v>924</v>
      </c>
      <c r="C43" t="s">
        <v>74</v>
      </c>
      <c r="D43" t="s">
        <v>74</v>
      </c>
      <c r="E43" t="s">
        <v>74</v>
      </c>
      <c r="F43" t="s">
        <v>925</v>
      </c>
      <c r="G43" t="s">
        <v>74</v>
      </c>
      <c r="H43" t="s">
        <v>74</v>
      </c>
      <c r="I43" t="s">
        <v>926</v>
      </c>
      <c r="J43" t="s">
        <v>272</v>
      </c>
      <c r="K43" t="s">
        <v>74</v>
      </c>
      <c r="L43" t="s">
        <v>74</v>
      </c>
      <c r="M43" t="s">
        <v>78</v>
      </c>
      <c r="N43" t="s">
        <v>79</v>
      </c>
      <c r="O43" t="s">
        <v>74</v>
      </c>
      <c r="P43" t="s">
        <v>74</v>
      </c>
      <c r="Q43" t="s">
        <v>74</v>
      </c>
      <c r="R43" t="s">
        <v>74</v>
      </c>
      <c r="S43" t="s">
        <v>74</v>
      </c>
      <c r="T43" t="s">
        <v>74</v>
      </c>
      <c r="U43" t="s">
        <v>927</v>
      </c>
      <c r="V43" t="s">
        <v>928</v>
      </c>
      <c r="W43" t="s">
        <v>929</v>
      </c>
      <c r="X43" t="s">
        <v>276</v>
      </c>
      <c r="Y43" t="s">
        <v>930</v>
      </c>
      <c r="Z43" t="s">
        <v>512</v>
      </c>
      <c r="AA43" t="s">
        <v>513</v>
      </c>
      <c r="AB43" t="s">
        <v>931</v>
      </c>
      <c r="AC43" t="s">
        <v>932</v>
      </c>
      <c r="AD43" t="s">
        <v>933</v>
      </c>
      <c r="AE43" t="s">
        <v>934</v>
      </c>
      <c r="AF43" t="s">
        <v>74</v>
      </c>
      <c r="AG43">
        <v>80</v>
      </c>
      <c r="AH43">
        <v>94</v>
      </c>
      <c r="AI43">
        <v>95</v>
      </c>
      <c r="AJ43">
        <v>3</v>
      </c>
      <c r="AK43">
        <v>56</v>
      </c>
      <c r="AL43" t="s">
        <v>284</v>
      </c>
      <c r="AM43" t="s">
        <v>285</v>
      </c>
      <c r="AN43" t="s">
        <v>286</v>
      </c>
      <c r="AO43" t="s">
        <v>287</v>
      </c>
      <c r="AP43" t="s">
        <v>288</v>
      </c>
      <c r="AQ43" t="s">
        <v>74</v>
      </c>
      <c r="AR43" t="s">
        <v>289</v>
      </c>
      <c r="AS43" t="s">
        <v>290</v>
      </c>
      <c r="AT43" t="s">
        <v>935</v>
      </c>
      <c r="AU43">
        <v>2019</v>
      </c>
      <c r="AV43">
        <v>10</v>
      </c>
      <c r="AW43">
        <v>4</v>
      </c>
      <c r="AX43" t="s">
        <v>74</v>
      </c>
      <c r="AY43" t="s">
        <v>74</v>
      </c>
      <c r="AZ43" t="s">
        <v>74</v>
      </c>
      <c r="BA43" t="s">
        <v>74</v>
      </c>
      <c r="BB43">
        <v>976</v>
      </c>
      <c r="BC43">
        <v>982</v>
      </c>
      <c r="BD43" t="s">
        <v>74</v>
      </c>
      <c r="BE43" t="s">
        <v>936</v>
      </c>
      <c r="BF43" t="str">
        <f>HYPERLINK("http://dx.doi.org/10.1039/c8sc04892d","http://dx.doi.org/10.1039/c8sc04892d")</f>
        <v>http://dx.doi.org/10.1039/c8sc04892d</v>
      </c>
      <c r="BG43" t="s">
        <v>74</v>
      </c>
      <c r="BH43" t="s">
        <v>74</v>
      </c>
      <c r="BI43">
        <v>7</v>
      </c>
      <c r="BJ43" t="s">
        <v>152</v>
      </c>
      <c r="BK43" t="s">
        <v>293</v>
      </c>
      <c r="BL43" t="s">
        <v>101</v>
      </c>
      <c r="BM43" t="s">
        <v>937</v>
      </c>
      <c r="BN43">
        <v>30774891</v>
      </c>
      <c r="BO43" t="s">
        <v>295</v>
      </c>
      <c r="BP43" t="s">
        <v>74</v>
      </c>
      <c r="BQ43" t="s">
        <v>74</v>
      </c>
      <c r="BR43" t="s">
        <v>103</v>
      </c>
      <c r="BS43" t="s">
        <v>938</v>
      </c>
      <c r="BT43" t="str">
        <f>HYPERLINK("https%3A%2F%2Fwww.webofscience.com%2Fwos%2Fwoscc%2Ffull-record%2FWOS:000457342200034","View Full Record in Web of Science")</f>
        <v>View Full Record in Web of Science</v>
      </c>
    </row>
    <row r="44" spans="1:72" x14ac:dyDescent="0.2">
      <c r="A44" t="s">
        <v>72</v>
      </c>
      <c r="B44" t="s">
        <v>939</v>
      </c>
      <c r="C44" t="s">
        <v>74</v>
      </c>
      <c r="D44" t="s">
        <v>74</v>
      </c>
      <c r="E44" t="s">
        <v>74</v>
      </c>
      <c r="F44" t="s">
        <v>940</v>
      </c>
      <c r="G44" t="s">
        <v>74</v>
      </c>
      <c r="H44" t="s">
        <v>74</v>
      </c>
      <c r="I44" t="s">
        <v>941</v>
      </c>
      <c r="J44" t="s">
        <v>77</v>
      </c>
      <c r="K44" t="s">
        <v>74</v>
      </c>
      <c r="L44" t="s">
        <v>74</v>
      </c>
      <c r="M44" t="s">
        <v>78</v>
      </c>
      <c r="N44" t="s">
        <v>79</v>
      </c>
      <c r="O44" t="s">
        <v>74</v>
      </c>
      <c r="P44" t="s">
        <v>74</v>
      </c>
      <c r="Q44" t="s">
        <v>74</v>
      </c>
      <c r="R44" t="s">
        <v>74</v>
      </c>
      <c r="S44" t="s">
        <v>74</v>
      </c>
      <c r="T44" t="s">
        <v>74</v>
      </c>
      <c r="U44" t="s">
        <v>942</v>
      </c>
      <c r="V44" t="s">
        <v>943</v>
      </c>
      <c r="W44" t="s">
        <v>944</v>
      </c>
      <c r="X44" t="s">
        <v>945</v>
      </c>
      <c r="Y44" t="s">
        <v>946</v>
      </c>
      <c r="Z44" t="s">
        <v>947</v>
      </c>
      <c r="AA44" t="s">
        <v>948</v>
      </c>
      <c r="AB44" t="s">
        <v>949</v>
      </c>
      <c r="AC44" t="s">
        <v>950</v>
      </c>
      <c r="AD44" t="s">
        <v>951</v>
      </c>
      <c r="AE44" t="s">
        <v>952</v>
      </c>
      <c r="AF44" t="s">
        <v>74</v>
      </c>
      <c r="AG44">
        <v>50</v>
      </c>
      <c r="AH44">
        <v>87</v>
      </c>
      <c r="AI44">
        <v>88</v>
      </c>
      <c r="AJ44">
        <v>3</v>
      </c>
      <c r="AK44">
        <v>70</v>
      </c>
      <c r="AL44" t="s">
        <v>90</v>
      </c>
      <c r="AM44" t="s">
        <v>91</v>
      </c>
      <c r="AN44" t="s">
        <v>92</v>
      </c>
      <c r="AO44" t="s">
        <v>93</v>
      </c>
      <c r="AP44" t="s">
        <v>94</v>
      </c>
      <c r="AQ44" t="s">
        <v>74</v>
      </c>
      <c r="AR44" t="s">
        <v>95</v>
      </c>
      <c r="AS44" t="s">
        <v>96</v>
      </c>
      <c r="AT44" t="s">
        <v>953</v>
      </c>
      <c r="AU44">
        <v>2018</v>
      </c>
      <c r="AV44">
        <v>20</v>
      </c>
      <c r="AW44">
        <v>21</v>
      </c>
      <c r="AX44" t="s">
        <v>74</v>
      </c>
      <c r="AY44" t="s">
        <v>74</v>
      </c>
      <c r="AZ44" t="s">
        <v>74</v>
      </c>
      <c r="BA44" t="s">
        <v>74</v>
      </c>
      <c r="BB44">
        <v>6863</v>
      </c>
      <c r="BC44">
        <v>6867</v>
      </c>
      <c r="BD44" t="s">
        <v>74</v>
      </c>
      <c r="BE44" t="s">
        <v>954</v>
      </c>
      <c r="BF44" t="str">
        <f>HYPERLINK("http://dx.doi.org/10.1021/acs.orglett.8b02988","http://dx.doi.org/10.1021/acs.orglett.8b02988")</f>
        <v>http://dx.doi.org/10.1021/acs.orglett.8b02988</v>
      </c>
      <c r="BG44" t="s">
        <v>74</v>
      </c>
      <c r="BH44" t="s">
        <v>74</v>
      </c>
      <c r="BI44">
        <v>5</v>
      </c>
      <c r="BJ44" t="s">
        <v>99</v>
      </c>
      <c r="BK44" t="s">
        <v>100</v>
      </c>
      <c r="BL44" t="s">
        <v>101</v>
      </c>
      <c r="BM44" t="s">
        <v>955</v>
      </c>
      <c r="BN44">
        <v>30354158</v>
      </c>
      <c r="BO44" t="s">
        <v>74</v>
      </c>
      <c r="BP44" t="s">
        <v>74</v>
      </c>
      <c r="BQ44" t="s">
        <v>74</v>
      </c>
      <c r="BR44" t="s">
        <v>103</v>
      </c>
      <c r="BS44" t="s">
        <v>956</v>
      </c>
      <c r="BT44" t="str">
        <f>HYPERLINK("https%3A%2F%2Fwww.webofscience.com%2Fwos%2Fwoscc%2Ffull-record%2FWOS:000449443100054","View Full Record in Web of Science")</f>
        <v>View Full Record in Web of Science</v>
      </c>
    </row>
    <row r="45" spans="1:72" x14ac:dyDescent="0.2">
      <c r="A45" t="s">
        <v>72</v>
      </c>
      <c r="B45" t="s">
        <v>957</v>
      </c>
      <c r="C45" t="s">
        <v>74</v>
      </c>
      <c r="D45" t="s">
        <v>74</v>
      </c>
      <c r="E45" t="s">
        <v>74</v>
      </c>
      <c r="F45" t="s">
        <v>958</v>
      </c>
      <c r="G45" t="s">
        <v>74</v>
      </c>
      <c r="H45" t="s">
        <v>74</v>
      </c>
      <c r="I45" t="s">
        <v>959</v>
      </c>
      <c r="J45" t="s">
        <v>606</v>
      </c>
      <c r="K45" t="s">
        <v>74</v>
      </c>
      <c r="L45" t="s">
        <v>74</v>
      </c>
      <c r="M45" t="s">
        <v>78</v>
      </c>
      <c r="N45" t="s">
        <v>79</v>
      </c>
      <c r="O45" t="s">
        <v>74</v>
      </c>
      <c r="P45" t="s">
        <v>74</v>
      </c>
      <c r="Q45" t="s">
        <v>74</v>
      </c>
      <c r="R45" t="s">
        <v>74</v>
      </c>
      <c r="S45" t="s">
        <v>74</v>
      </c>
      <c r="T45" t="s">
        <v>960</v>
      </c>
      <c r="U45" t="s">
        <v>961</v>
      </c>
      <c r="V45" t="s">
        <v>962</v>
      </c>
      <c r="W45" t="s">
        <v>963</v>
      </c>
      <c r="X45" t="s">
        <v>964</v>
      </c>
      <c r="Y45" t="s">
        <v>965</v>
      </c>
      <c r="Z45" t="s">
        <v>966</v>
      </c>
      <c r="AA45" t="s">
        <v>967</v>
      </c>
      <c r="AB45" t="s">
        <v>968</v>
      </c>
      <c r="AC45" t="s">
        <v>969</v>
      </c>
      <c r="AD45" t="s">
        <v>970</v>
      </c>
      <c r="AE45" t="s">
        <v>971</v>
      </c>
      <c r="AF45" t="s">
        <v>74</v>
      </c>
      <c r="AG45">
        <v>99</v>
      </c>
      <c r="AH45">
        <v>10</v>
      </c>
      <c r="AI45">
        <v>10</v>
      </c>
      <c r="AJ45">
        <v>2</v>
      </c>
      <c r="AK45">
        <v>71</v>
      </c>
      <c r="AL45" t="s">
        <v>198</v>
      </c>
      <c r="AM45" t="s">
        <v>199</v>
      </c>
      <c r="AN45" t="s">
        <v>200</v>
      </c>
      <c r="AO45" t="s">
        <v>618</v>
      </c>
      <c r="AP45" t="s">
        <v>619</v>
      </c>
      <c r="AQ45" t="s">
        <v>74</v>
      </c>
      <c r="AR45" t="s">
        <v>620</v>
      </c>
      <c r="AS45" t="s">
        <v>621</v>
      </c>
      <c r="AT45" t="s">
        <v>972</v>
      </c>
      <c r="AU45">
        <v>2018</v>
      </c>
      <c r="AV45">
        <v>13</v>
      </c>
      <c r="AW45">
        <v>17</v>
      </c>
      <c r="AX45" t="s">
        <v>74</v>
      </c>
      <c r="AY45" t="s">
        <v>74</v>
      </c>
      <c r="AZ45" t="s">
        <v>761</v>
      </c>
      <c r="BA45" t="s">
        <v>74</v>
      </c>
      <c r="BB45">
        <v>2522</v>
      </c>
      <c r="BC45">
        <v>2528</v>
      </c>
      <c r="BD45" t="s">
        <v>74</v>
      </c>
      <c r="BE45" t="s">
        <v>973</v>
      </c>
      <c r="BF45" t="str">
        <f>HYPERLINK("http://dx.doi.org/10.1002/asia.201800534","http://dx.doi.org/10.1002/asia.201800534")</f>
        <v>http://dx.doi.org/10.1002/asia.201800534</v>
      </c>
      <c r="BG45" t="s">
        <v>74</v>
      </c>
      <c r="BH45" t="s">
        <v>74</v>
      </c>
      <c r="BI45">
        <v>7</v>
      </c>
      <c r="BJ45" t="s">
        <v>152</v>
      </c>
      <c r="BK45" t="s">
        <v>153</v>
      </c>
      <c r="BL45" t="s">
        <v>101</v>
      </c>
      <c r="BM45" t="s">
        <v>974</v>
      </c>
      <c r="BN45">
        <v>29767475</v>
      </c>
      <c r="BO45" t="s">
        <v>74</v>
      </c>
      <c r="BP45" t="s">
        <v>74</v>
      </c>
      <c r="BQ45" t="s">
        <v>74</v>
      </c>
      <c r="BR45" t="s">
        <v>103</v>
      </c>
      <c r="BS45" t="s">
        <v>975</v>
      </c>
      <c r="BT45" t="str">
        <f>HYPERLINK("https%3A%2F%2Fwww.webofscience.com%2Fwos%2Fwoscc%2Ffull-record%2FWOS:000443679400047","View Full Record in Web of Science")</f>
        <v>View Full Record in Web of Science</v>
      </c>
    </row>
    <row r="46" spans="1:72" x14ac:dyDescent="0.2">
      <c r="A46" t="s">
        <v>72</v>
      </c>
      <c r="B46" t="s">
        <v>976</v>
      </c>
      <c r="C46" t="s">
        <v>74</v>
      </c>
      <c r="D46" t="s">
        <v>74</v>
      </c>
      <c r="E46" t="s">
        <v>74</v>
      </c>
      <c r="F46" t="s">
        <v>977</v>
      </c>
      <c r="G46" t="s">
        <v>74</v>
      </c>
      <c r="H46" t="s">
        <v>74</v>
      </c>
      <c r="I46" t="s">
        <v>978</v>
      </c>
      <c r="J46" t="s">
        <v>979</v>
      </c>
      <c r="K46" t="s">
        <v>74</v>
      </c>
      <c r="L46" t="s">
        <v>74</v>
      </c>
      <c r="M46" t="s">
        <v>78</v>
      </c>
      <c r="N46" t="s">
        <v>79</v>
      </c>
      <c r="O46" t="s">
        <v>74</v>
      </c>
      <c r="P46" t="s">
        <v>74</v>
      </c>
      <c r="Q46" t="s">
        <v>74</v>
      </c>
      <c r="R46" t="s">
        <v>74</v>
      </c>
      <c r="S46" t="s">
        <v>74</v>
      </c>
      <c r="T46" t="s">
        <v>980</v>
      </c>
      <c r="U46" t="s">
        <v>981</v>
      </c>
      <c r="V46" t="s">
        <v>982</v>
      </c>
      <c r="W46" t="s">
        <v>983</v>
      </c>
      <c r="X46" t="s">
        <v>393</v>
      </c>
      <c r="Y46" t="s">
        <v>984</v>
      </c>
      <c r="Z46" t="s">
        <v>985</v>
      </c>
      <c r="AA46" t="s">
        <v>986</v>
      </c>
      <c r="AB46" t="s">
        <v>987</v>
      </c>
      <c r="AC46" t="s">
        <v>988</v>
      </c>
      <c r="AD46" t="s">
        <v>989</v>
      </c>
      <c r="AE46" t="s">
        <v>990</v>
      </c>
      <c r="AF46" t="s">
        <v>74</v>
      </c>
      <c r="AG46">
        <v>64</v>
      </c>
      <c r="AH46">
        <v>49</v>
      </c>
      <c r="AI46">
        <v>48</v>
      </c>
      <c r="AJ46">
        <v>1</v>
      </c>
      <c r="AK46">
        <v>52</v>
      </c>
      <c r="AL46" t="s">
        <v>198</v>
      </c>
      <c r="AM46" t="s">
        <v>199</v>
      </c>
      <c r="AN46" t="s">
        <v>200</v>
      </c>
      <c r="AO46" t="s">
        <v>991</v>
      </c>
      <c r="AP46" t="s">
        <v>992</v>
      </c>
      <c r="AQ46" t="s">
        <v>74</v>
      </c>
      <c r="AR46" t="s">
        <v>993</v>
      </c>
      <c r="AS46" t="s">
        <v>994</v>
      </c>
      <c r="AT46" t="s">
        <v>995</v>
      </c>
      <c r="AU46">
        <v>2018</v>
      </c>
      <c r="AV46">
        <v>7</v>
      </c>
      <c r="AW46">
        <v>7</v>
      </c>
      <c r="AX46" t="s">
        <v>74</v>
      </c>
      <c r="AY46" t="s">
        <v>74</v>
      </c>
      <c r="AZ46" t="s">
        <v>761</v>
      </c>
      <c r="BA46" t="s">
        <v>74</v>
      </c>
      <c r="BB46">
        <v>1307</v>
      </c>
      <c r="BC46">
        <v>1310</v>
      </c>
      <c r="BD46" t="s">
        <v>74</v>
      </c>
      <c r="BE46" t="s">
        <v>996</v>
      </c>
      <c r="BF46" t="str">
        <f>HYPERLINK("http://dx.doi.org/10.1002/ajoc.201800197","http://dx.doi.org/10.1002/ajoc.201800197")</f>
        <v>http://dx.doi.org/10.1002/ajoc.201800197</v>
      </c>
      <c r="BG46" t="s">
        <v>74</v>
      </c>
      <c r="BH46" t="s">
        <v>74</v>
      </c>
      <c r="BI46">
        <v>4</v>
      </c>
      <c r="BJ46" t="s">
        <v>99</v>
      </c>
      <c r="BK46" t="s">
        <v>100</v>
      </c>
      <c r="BL46" t="s">
        <v>101</v>
      </c>
      <c r="BM46" t="s">
        <v>997</v>
      </c>
      <c r="BN46" t="s">
        <v>74</v>
      </c>
      <c r="BO46" t="s">
        <v>182</v>
      </c>
      <c r="BP46" t="s">
        <v>74</v>
      </c>
      <c r="BQ46" t="s">
        <v>74</v>
      </c>
      <c r="BR46" t="s">
        <v>103</v>
      </c>
      <c r="BS46" t="s">
        <v>998</v>
      </c>
      <c r="BT46" t="str">
        <f>HYPERLINK("https%3A%2F%2Fwww.webofscience.com%2Fwos%2Fwoscc%2Ffull-record%2FWOS:000438338100014","View Full Record in Web of Science")</f>
        <v>View Full Record in Web of Science</v>
      </c>
    </row>
    <row r="47" spans="1:72" x14ac:dyDescent="0.2">
      <c r="A47" t="s">
        <v>72</v>
      </c>
      <c r="B47" t="s">
        <v>999</v>
      </c>
      <c r="C47" t="s">
        <v>74</v>
      </c>
      <c r="D47" t="s">
        <v>74</v>
      </c>
      <c r="E47" t="s">
        <v>74</v>
      </c>
      <c r="F47" t="s">
        <v>1000</v>
      </c>
      <c r="G47" t="s">
        <v>74</v>
      </c>
      <c r="H47" t="s">
        <v>74</v>
      </c>
      <c r="I47" t="s">
        <v>1001</v>
      </c>
      <c r="J47" t="s">
        <v>77</v>
      </c>
      <c r="K47" t="s">
        <v>74</v>
      </c>
      <c r="L47" t="s">
        <v>74</v>
      </c>
      <c r="M47" t="s">
        <v>78</v>
      </c>
      <c r="N47" t="s">
        <v>79</v>
      </c>
      <c r="O47" t="s">
        <v>74</v>
      </c>
      <c r="P47" t="s">
        <v>74</v>
      </c>
      <c r="Q47" t="s">
        <v>74</v>
      </c>
      <c r="R47" t="s">
        <v>74</v>
      </c>
      <c r="S47" t="s">
        <v>74</v>
      </c>
      <c r="T47" t="s">
        <v>74</v>
      </c>
      <c r="U47" t="s">
        <v>1002</v>
      </c>
      <c r="V47" t="s">
        <v>1003</v>
      </c>
      <c r="W47" t="s">
        <v>1004</v>
      </c>
      <c r="X47" t="s">
        <v>1005</v>
      </c>
      <c r="Y47" t="s">
        <v>1006</v>
      </c>
      <c r="Z47" t="s">
        <v>1007</v>
      </c>
      <c r="AA47" t="s">
        <v>1008</v>
      </c>
      <c r="AB47" t="s">
        <v>1009</v>
      </c>
      <c r="AC47" t="s">
        <v>1010</v>
      </c>
      <c r="AD47" t="s">
        <v>1011</v>
      </c>
      <c r="AE47" t="s">
        <v>1012</v>
      </c>
      <c r="AF47" t="s">
        <v>74</v>
      </c>
      <c r="AG47">
        <v>38</v>
      </c>
      <c r="AH47">
        <v>93</v>
      </c>
      <c r="AI47">
        <v>94</v>
      </c>
      <c r="AJ47">
        <v>2</v>
      </c>
      <c r="AK47">
        <v>102</v>
      </c>
      <c r="AL47" t="s">
        <v>90</v>
      </c>
      <c r="AM47" t="s">
        <v>91</v>
      </c>
      <c r="AN47" t="s">
        <v>92</v>
      </c>
      <c r="AO47" t="s">
        <v>93</v>
      </c>
      <c r="AP47" t="s">
        <v>94</v>
      </c>
      <c r="AQ47" t="s">
        <v>74</v>
      </c>
      <c r="AR47" t="s">
        <v>95</v>
      </c>
      <c r="AS47" t="s">
        <v>96</v>
      </c>
      <c r="AT47" t="s">
        <v>1013</v>
      </c>
      <c r="AU47">
        <v>2018</v>
      </c>
      <c r="AV47">
        <v>20</v>
      </c>
      <c r="AW47">
        <v>11</v>
      </c>
      <c r="AX47" t="s">
        <v>74</v>
      </c>
      <c r="AY47" t="s">
        <v>74</v>
      </c>
      <c r="AZ47" t="s">
        <v>74</v>
      </c>
      <c r="BA47" t="s">
        <v>74</v>
      </c>
      <c r="BB47">
        <v>3229</v>
      </c>
      <c r="BC47">
        <v>3232</v>
      </c>
      <c r="BD47" t="s">
        <v>74</v>
      </c>
      <c r="BE47" t="s">
        <v>1014</v>
      </c>
      <c r="BF47" t="str">
        <f>HYPERLINK("http://dx.doi.org/10.1021/acs.orglett.8b01085","http://dx.doi.org/10.1021/acs.orglett.8b01085")</f>
        <v>http://dx.doi.org/10.1021/acs.orglett.8b01085</v>
      </c>
      <c r="BG47" t="s">
        <v>74</v>
      </c>
      <c r="BH47" t="s">
        <v>74</v>
      </c>
      <c r="BI47">
        <v>4</v>
      </c>
      <c r="BJ47" t="s">
        <v>99</v>
      </c>
      <c r="BK47" t="s">
        <v>100</v>
      </c>
      <c r="BL47" t="s">
        <v>101</v>
      </c>
      <c r="BM47" t="s">
        <v>1015</v>
      </c>
      <c r="BN47">
        <v>29767991</v>
      </c>
      <c r="BO47" t="s">
        <v>74</v>
      </c>
      <c r="BP47" t="s">
        <v>74</v>
      </c>
      <c r="BQ47" t="s">
        <v>74</v>
      </c>
      <c r="BR47" t="s">
        <v>103</v>
      </c>
      <c r="BS47" t="s">
        <v>1016</v>
      </c>
      <c r="BT47" t="str">
        <f>HYPERLINK("https%3A%2F%2Fwww.webofscience.com%2Fwos%2Fwoscc%2Ffull-record%2FWOS:000434367500018","View Full Record in Web of Science")</f>
        <v>View Full Record in Web of Science</v>
      </c>
    </row>
    <row r="48" spans="1:72" x14ac:dyDescent="0.2">
      <c r="A48" t="s">
        <v>72</v>
      </c>
      <c r="B48" t="s">
        <v>1017</v>
      </c>
      <c r="C48" t="s">
        <v>74</v>
      </c>
      <c r="D48" t="s">
        <v>74</v>
      </c>
      <c r="E48" t="s">
        <v>74</v>
      </c>
      <c r="F48" t="s">
        <v>1018</v>
      </c>
      <c r="G48" t="s">
        <v>74</v>
      </c>
      <c r="H48" t="s">
        <v>74</v>
      </c>
      <c r="I48" t="s">
        <v>1019</v>
      </c>
      <c r="J48" t="s">
        <v>454</v>
      </c>
      <c r="K48" t="s">
        <v>74</v>
      </c>
      <c r="L48" t="s">
        <v>74</v>
      </c>
      <c r="M48" t="s">
        <v>78</v>
      </c>
      <c r="N48" t="s">
        <v>79</v>
      </c>
      <c r="O48" t="s">
        <v>74</v>
      </c>
      <c r="P48" t="s">
        <v>74</v>
      </c>
      <c r="Q48" t="s">
        <v>74</v>
      </c>
      <c r="R48" t="s">
        <v>74</v>
      </c>
      <c r="S48" t="s">
        <v>74</v>
      </c>
      <c r="T48" t="s">
        <v>1020</v>
      </c>
      <c r="U48" t="s">
        <v>1021</v>
      </c>
      <c r="V48" t="s">
        <v>1022</v>
      </c>
      <c r="W48" t="s">
        <v>1023</v>
      </c>
      <c r="X48" t="s">
        <v>1005</v>
      </c>
      <c r="Y48" t="s">
        <v>1024</v>
      </c>
      <c r="Z48" t="s">
        <v>1025</v>
      </c>
      <c r="AA48" t="s">
        <v>1026</v>
      </c>
      <c r="AB48" t="s">
        <v>1027</v>
      </c>
      <c r="AC48" t="s">
        <v>1028</v>
      </c>
      <c r="AD48" t="s">
        <v>1029</v>
      </c>
      <c r="AE48" t="s">
        <v>1030</v>
      </c>
      <c r="AF48" t="s">
        <v>74</v>
      </c>
      <c r="AG48">
        <v>45</v>
      </c>
      <c r="AH48">
        <v>140</v>
      </c>
      <c r="AI48">
        <v>147</v>
      </c>
      <c r="AJ48">
        <v>7</v>
      </c>
      <c r="AK48">
        <v>128</v>
      </c>
      <c r="AL48" t="s">
        <v>198</v>
      </c>
      <c r="AM48" t="s">
        <v>199</v>
      </c>
      <c r="AN48" t="s">
        <v>200</v>
      </c>
      <c r="AO48" t="s">
        <v>467</v>
      </c>
      <c r="AP48" t="s">
        <v>468</v>
      </c>
      <c r="AQ48" t="s">
        <v>74</v>
      </c>
      <c r="AR48" t="s">
        <v>469</v>
      </c>
      <c r="AS48" t="s">
        <v>470</v>
      </c>
      <c r="AT48" t="s">
        <v>1031</v>
      </c>
      <c r="AU48">
        <v>2017</v>
      </c>
      <c r="AV48">
        <v>56</v>
      </c>
      <c r="AW48">
        <v>48</v>
      </c>
      <c r="AX48" t="s">
        <v>74</v>
      </c>
      <c r="AY48" t="s">
        <v>74</v>
      </c>
      <c r="AZ48" t="s">
        <v>74</v>
      </c>
      <c r="BA48" t="s">
        <v>74</v>
      </c>
      <c r="BB48">
        <v>15309</v>
      </c>
      <c r="BC48">
        <v>15313</v>
      </c>
      <c r="BD48" t="s">
        <v>74</v>
      </c>
      <c r="BE48" t="s">
        <v>1032</v>
      </c>
      <c r="BF48" t="str">
        <f>HYPERLINK("http://dx.doi.org/10.1002/anie.201707958","http://dx.doi.org/10.1002/anie.201707958")</f>
        <v>http://dx.doi.org/10.1002/anie.201707958</v>
      </c>
      <c r="BG48" t="s">
        <v>74</v>
      </c>
      <c r="BH48" t="s">
        <v>74</v>
      </c>
      <c r="BI48">
        <v>5</v>
      </c>
      <c r="BJ48" t="s">
        <v>152</v>
      </c>
      <c r="BK48" t="s">
        <v>100</v>
      </c>
      <c r="BL48" t="s">
        <v>101</v>
      </c>
      <c r="BM48" t="s">
        <v>1033</v>
      </c>
      <c r="BN48">
        <v>28960645</v>
      </c>
      <c r="BO48" t="s">
        <v>74</v>
      </c>
      <c r="BP48" t="s">
        <v>74</v>
      </c>
      <c r="BQ48" t="s">
        <v>74</v>
      </c>
      <c r="BR48" t="s">
        <v>103</v>
      </c>
      <c r="BS48" t="s">
        <v>1034</v>
      </c>
      <c r="BT48" t="str">
        <f>HYPERLINK("https%3A%2F%2Fwww.webofscience.com%2Fwos%2Fwoscc%2Ffull-record%2FWOS:000416126600019","View Full Record in Web of Science")</f>
        <v>View Full Record in Web of Science</v>
      </c>
    </row>
    <row r="49" spans="1:72" x14ac:dyDescent="0.2">
      <c r="A49" t="s">
        <v>72</v>
      </c>
      <c r="B49" t="s">
        <v>1035</v>
      </c>
      <c r="C49" t="s">
        <v>74</v>
      </c>
      <c r="D49" t="s">
        <v>74</v>
      </c>
      <c r="E49" t="s">
        <v>74</v>
      </c>
      <c r="F49" t="s">
        <v>1036</v>
      </c>
      <c r="G49" t="s">
        <v>74</v>
      </c>
      <c r="H49" t="s">
        <v>74</v>
      </c>
      <c r="I49" t="s">
        <v>1037</v>
      </c>
      <c r="J49" t="s">
        <v>368</v>
      </c>
      <c r="K49" t="s">
        <v>74</v>
      </c>
      <c r="L49" t="s">
        <v>74</v>
      </c>
      <c r="M49" t="s">
        <v>78</v>
      </c>
      <c r="N49" t="s">
        <v>79</v>
      </c>
      <c r="O49" t="s">
        <v>74</v>
      </c>
      <c r="P49" t="s">
        <v>74</v>
      </c>
      <c r="Q49" t="s">
        <v>74</v>
      </c>
      <c r="R49" t="s">
        <v>74</v>
      </c>
      <c r="S49" t="s">
        <v>74</v>
      </c>
      <c r="T49" t="s">
        <v>74</v>
      </c>
      <c r="U49" t="s">
        <v>1038</v>
      </c>
      <c r="V49" t="s">
        <v>1039</v>
      </c>
      <c r="W49" t="s">
        <v>1040</v>
      </c>
      <c r="X49" t="s">
        <v>1041</v>
      </c>
      <c r="Y49" t="s">
        <v>1042</v>
      </c>
      <c r="Z49" t="s">
        <v>1043</v>
      </c>
      <c r="AA49" t="s">
        <v>1044</v>
      </c>
      <c r="AB49" t="s">
        <v>1045</v>
      </c>
      <c r="AC49" t="s">
        <v>1046</v>
      </c>
      <c r="AD49" t="s">
        <v>1047</v>
      </c>
      <c r="AE49" t="s">
        <v>1048</v>
      </c>
      <c r="AF49" t="s">
        <v>74</v>
      </c>
      <c r="AG49">
        <v>106</v>
      </c>
      <c r="AH49">
        <v>194</v>
      </c>
      <c r="AI49">
        <v>202</v>
      </c>
      <c r="AJ49">
        <v>3</v>
      </c>
      <c r="AK49">
        <v>127</v>
      </c>
      <c r="AL49" t="s">
        <v>90</v>
      </c>
      <c r="AM49" t="s">
        <v>91</v>
      </c>
      <c r="AN49" t="s">
        <v>92</v>
      </c>
      <c r="AO49" t="s">
        <v>377</v>
      </c>
      <c r="AP49" t="s">
        <v>378</v>
      </c>
      <c r="AQ49" t="s">
        <v>74</v>
      </c>
      <c r="AR49" t="s">
        <v>379</v>
      </c>
      <c r="AS49" t="s">
        <v>380</v>
      </c>
      <c r="AT49" t="s">
        <v>1049</v>
      </c>
      <c r="AU49">
        <v>2017</v>
      </c>
      <c r="AV49">
        <v>139</v>
      </c>
      <c r="AW49">
        <v>35</v>
      </c>
      <c r="AX49" t="s">
        <v>74</v>
      </c>
      <c r="AY49" t="s">
        <v>74</v>
      </c>
      <c r="AZ49" t="s">
        <v>74</v>
      </c>
      <c r="BA49" t="s">
        <v>74</v>
      </c>
      <c r="BB49">
        <v>12251</v>
      </c>
      <c r="BC49">
        <v>12258</v>
      </c>
      <c r="BD49" t="s">
        <v>74</v>
      </c>
      <c r="BE49" t="s">
        <v>1050</v>
      </c>
      <c r="BF49" t="str">
        <f>HYPERLINK("http://dx.doi.org/10.1021/jacs.7b05899","http://dx.doi.org/10.1021/jacs.7b05899")</f>
        <v>http://dx.doi.org/10.1021/jacs.7b05899</v>
      </c>
      <c r="BG49" t="s">
        <v>74</v>
      </c>
      <c r="BH49" t="s">
        <v>74</v>
      </c>
      <c r="BI49">
        <v>8</v>
      </c>
      <c r="BJ49" t="s">
        <v>152</v>
      </c>
      <c r="BK49" t="s">
        <v>100</v>
      </c>
      <c r="BL49" t="s">
        <v>101</v>
      </c>
      <c r="BM49" t="s">
        <v>1051</v>
      </c>
      <c r="BN49">
        <v>28832137</v>
      </c>
      <c r="BO49" t="s">
        <v>257</v>
      </c>
      <c r="BP49" t="s">
        <v>74</v>
      </c>
      <c r="BQ49" t="s">
        <v>74</v>
      </c>
      <c r="BR49" t="s">
        <v>103</v>
      </c>
      <c r="BS49" t="s">
        <v>1052</v>
      </c>
      <c r="BT49" t="str">
        <f>HYPERLINK("https%3A%2F%2Fwww.webofscience.com%2Fwos%2Fwoscc%2Ffull-record%2FWOS:000410255600025","View Full Record in Web of Science")</f>
        <v>View Full Record in Web of Science</v>
      </c>
    </row>
    <row r="50" spans="1:72" x14ac:dyDescent="0.2">
      <c r="A50" t="s">
        <v>72</v>
      </c>
      <c r="B50" t="s">
        <v>1053</v>
      </c>
      <c r="C50" t="s">
        <v>74</v>
      </c>
      <c r="D50" t="s">
        <v>74</v>
      </c>
      <c r="E50" t="s">
        <v>74</v>
      </c>
      <c r="F50" t="s">
        <v>1054</v>
      </c>
      <c r="G50" t="s">
        <v>74</v>
      </c>
      <c r="H50" t="s">
        <v>74</v>
      </c>
      <c r="I50" t="s">
        <v>1055</v>
      </c>
      <c r="J50" t="s">
        <v>507</v>
      </c>
      <c r="K50" t="s">
        <v>74</v>
      </c>
      <c r="L50" t="s">
        <v>74</v>
      </c>
      <c r="M50" t="s">
        <v>78</v>
      </c>
      <c r="N50" t="s">
        <v>79</v>
      </c>
      <c r="O50" t="s">
        <v>74</v>
      </c>
      <c r="P50" t="s">
        <v>74</v>
      </c>
      <c r="Q50" t="s">
        <v>74</v>
      </c>
      <c r="R50" t="s">
        <v>74</v>
      </c>
      <c r="S50" t="s">
        <v>74</v>
      </c>
      <c r="T50" t="s">
        <v>74</v>
      </c>
      <c r="U50" t="s">
        <v>1056</v>
      </c>
      <c r="V50" t="s">
        <v>1057</v>
      </c>
      <c r="W50" t="s">
        <v>1058</v>
      </c>
      <c r="X50" t="s">
        <v>1059</v>
      </c>
      <c r="Y50" t="s">
        <v>1060</v>
      </c>
      <c r="Z50" t="s">
        <v>1061</v>
      </c>
      <c r="AA50" t="s">
        <v>1062</v>
      </c>
      <c r="AB50" t="s">
        <v>1063</v>
      </c>
      <c r="AC50" t="s">
        <v>1064</v>
      </c>
      <c r="AD50" t="s">
        <v>1065</v>
      </c>
      <c r="AE50" t="s">
        <v>1066</v>
      </c>
      <c r="AF50" t="s">
        <v>74</v>
      </c>
      <c r="AG50">
        <v>61</v>
      </c>
      <c r="AH50">
        <v>14</v>
      </c>
      <c r="AI50">
        <v>14</v>
      </c>
      <c r="AJ50">
        <v>1</v>
      </c>
      <c r="AK50">
        <v>49</v>
      </c>
      <c r="AL50" t="s">
        <v>284</v>
      </c>
      <c r="AM50" t="s">
        <v>285</v>
      </c>
      <c r="AN50" t="s">
        <v>286</v>
      </c>
      <c r="AO50" t="s">
        <v>516</v>
      </c>
      <c r="AP50" t="s">
        <v>517</v>
      </c>
      <c r="AQ50" t="s">
        <v>74</v>
      </c>
      <c r="AR50" t="s">
        <v>518</v>
      </c>
      <c r="AS50" t="s">
        <v>519</v>
      </c>
      <c r="AT50" t="s">
        <v>1067</v>
      </c>
      <c r="AU50">
        <v>2017</v>
      </c>
      <c r="AV50">
        <v>15</v>
      </c>
      <c r="AW50">
        <v>29</v>
      </c>
      <c r="AX50" t="s">
        <v>74</v>
      </c>
      <c r="AY50" t="s">
        <v>74</v>
      </c>
      <c r="AZ50" t="s">
        <v>74</v>
      </c>
      <c r="BA50" t="s">
        <v>74</v>
      </c>
      <c r="BB50">
        <v>6084</v>
      </c>
      <c r="BC50">
        <v>6088</v>
      </c>
      <c r="BD50" t="s">
        <v>74</v>
      </c>
      <c r="BE50" t="s">
        <v>1068</v>
      </c>
      <c r="BF50" t="str">
        <f>HYPERLINK("http://dx.doi.org/10.1039/c7ob01083d","http://dx.doi.org/10.1039/c7ob01083d")</f>
        <v>http://dx.doi.org/10.1039/c7ob01083d</v>
      </c>
      <c r="BG50" t="s">
        <v>74</v>
      </c>
      <c r="BH50" t="s">
        <v>74</v>
      </c>
      <c r="BI50">
        <v>5</v>
      </c>
      <c r="BJ50" t="s">
        <v>99</v>
      </c>
      <c r="BK50" t="s">
        <v>100</v>
      </c>
      <c r="BL50" t="s">
        <v>101</v>
      </c>
      <c r="BM50" t="s">
        <v>1069</v>
      </c>
      <c r="BN50">
        <v>28686259</v>
      </c>
      <c r="BO50" t="s">
        <v>74</v>
      </c>
      <c r="BP50" t="s">
        <v>74</v>
      </c>
      <c r="BQ50" t="s">
        <v>74</v>
      </c>
      <c r="BR50" t="s">
        <v>103</v>
      </c>
      <c r="BS50" t="s">
        <v>1070</v>
      </c>
      <c r="BT50" t="str">
        <f>HYPERLINK("https%3A%2F%2Fwww.webofscience.com%2Fwos%2Fwoscc%2Ffull-record%2FWOS:000406340700004","View Full Record in Web of Science")</f>
        <v>View Full Record in Web of Science</v>
      </c>
    </row>
    <row r="51" spans="1:72" x14ac:dyDescent="0.2">
      <c r="A51" t="s">
        <v>72</v>
      </c>
      <c r="B51" t="s">
        <v>1071</v>
      </c>
      <c r="C51" t="s">
        <v>74</v>
      </c>
      <c r="D51" t="s">
        <v>74</v>
      </c>
      <c r="E51" t="s">
        <v>74</v>
      </c>
      <c r="F51" t="s">
        <v>1072</v>
      </c>
      <c r="G51" t="s">
        <v>74</v>
      </c>
      <c r="H51" t="s">
        <v>74</v>
      </c>
      <c r="I51" t="s">
        <v>1073</v>
      </c>
      <c r="J51" t="s">
        <v>272</v>
      </c>
      <c r="K51" t="s">
        <v>74</v>
      </c>
      <c r="L51" t="s">
        <v>74</v>
      </c>
      <c r="M51" t="s">
        <v>78</v>
      </c>
      <c r="N51" t="s">
        <v>79</v>
      </c>
      <c r="O51" t="s">
        <v>74</v>
      </c>
      <c r="P51" t="s">
        <v>74</v>
      </c>
      <c r="Q51" t="s">
        <v>74</v>
      </c>
      <c r="R51" t="s">
        <v>74</v>
      </c>
      <c r="S51" t="s">
        <v>74</v>
      </c>
      <c r="T51" t="s">
        <v>74</v>
      </c>
      <c r="U51" t="s">
        <v>1074</v>
      </c>
      <c r="V51" t="s">
        <v>1075</v>
      </c>
      <c r="W51" t="s">
        <v>1076</v>
      </c>
      <c r="X51" t="s">
        <v>1041</v>
      </c>
      <c r="Y51" t="s">
        <v>1077</v>
      </c>
      <c r="Z51" t="s">
        <v>1043</v>
      </c>
      <c r="AA51" t="s">
        <v>74</v>
      </c>
      <c r="AB51" t="s">
        <v>74</v>
      </c>
      <c r="AC51" t="s">
        <v>1046</v>
      </c>
      <c r="AD51" t="s">
        <v>1047</v>
      </c>
      <c r="AE51" t="s">
        <v>1078</v>
      </c>
      <c r="AF51" t="s">
        <v>74</v>
      </c>
      <c r="AG51">
        <v>82</v>
      </c>
      <c r="AH51">
        <v>213</v>
      </c>
      <c r="AI51">
        <v>229</v>
      </c>
      <c r="AJ51">
        <v>3</v>
      </c>
      <c r="AK51">
        <v>92</v>
      </c>
      <c r="AL51" t="s">
        <v>284</v>
      </c>
      <c r="AM51" t="s">
        <v>285</v>
      </c>
      <c r="AN51" t="s">
        <v>286</v>
      </c>
      <c r="AO51" t="s">
        <v>287</v>
      </c>
      <c r="AP51" t="s">
        <v>288</v>
      </c>
      <c r="AQ51" t="s">
        <v>74</v>
      </c>
      <c r="AR51" t="s">
        <v>289</v>
      </c>
      <c r="AS51" t="s">
        <v>290</v>
      </c>
      <c r="AT51" t="s">
        <v>1079</v>
      </c>
      <c r="AU51">
        <v>2017</v>
      </c>
      <c r="AV51">
        <v>8</v>
      </c>
      <c r="AW51">
        <v>5</v>
      </c>
      <c r="AX51" t="s">
        <v>74</v>
      </c>
      <c r="AY51" t="s">
        <v>74</v>
      </c>
      <c r="AZ51" t="s">
        <v>74</v>
      </c>
      <c r="BA51" t="s">
        <v>74</v>
      </c>
      <c r="BB51">
        <v>3512</v>
      </c>
      <c r="BC51">
        <v>3522</v>
      </c>
      <c r="BD51" t="s">
        <v>74</v>
      </c>
      <c r="BE51" t="s">
        <v>1080</v>
      </c>
      <c r="BF51" t="str">
        <f>HYPERLINK("http://dx.doi.org/10.1039/c7sc00283a","http://dx.doi.org/10.1039/c7sc00283a")</f>
        <v>http://dx.doi.org/10.1039/c7sc00283a</v>
      </c>
      <c r="BG51" t="s">
        <v>74</v>
      </c>
      <c r="BH51" t="s">
        <v>74</v>
      </c>
      <c r="BI51">
        <v>11</v>
      </c>
      <c r="BJ51" t="s">
        <v>152</v>
      </c>
      <c r="BK51" t="s">
        <v>100</v>
      </c>
      <c r="BL51" t="s">
        <v>101</v>
      </c>
      <c r="BM51" t="s">
        <v>1081</v>
      </c>
      <c r="BN51">
        <v>28507725</v>
      </c>
      <c r="BO51" t="s">
        <v>1082</v>
      </c>
      <c r="BP51" t="s">
        <v>384</v>
      </c>
      <c r="BQ51" t="s">
        <v>385</v>
      </c>
      <c r="BR51" t="s">
        <v>103</v>
      </c>
      <c r="BS51" t="s">
        <v>1083</v>
      </c>
      <c r="BT51" t="str">
        <f>HYPERLINK("https%3A%2F%2Fwww.webofscience.com%2Fwos%2Fwoscc%2Ffull-record%2FWOS:000400553000025","View Full Record in Web of Science")</f>
        <v>View Full Record in Web of Science</v>
      </c>
    </row>
    <row r="52" spans="1:72" x14ac:dyDescent="0.2">
      <c r="A52" t="s">
        <v>72</v>
      </c>
      <c r="B52" t="s">
        <v>1084</v>
      </c>
      <c r="C52" t="s">
        <v>74</v>
      </c>
      <c r="D52" t="s">
        <v>74</v>
      </c>
      <c r="E52" t="s">
        <v>74</v>
      </c>
      <c r="F52" t="s">
        <v>1085</v>
      </c>
      <c r="G52" t="s">
        <v>74</v>
      </c>
      <c r="H52" t="s">
        <v>74</v>
      </c>
      <c r="I52" t="s">
        <v>1086</v>
      </c>
      <c r="J52" t="s">
        <v>454</v>
      </c>
      <c r="K52" t="s">
        <v>74</v>
      </c>
      <c r="L52" t="s">
        <v>74</v>
      </c>
      <c r="M52" t="s">
        <v>78</v>
      </c>
      <c r="N52" t="s">
        <v>79</v>
      </c>
      <c r="O52" t="s">
        <v>74</v>
      </c>
      <c r="P52" t="s">
        <v>74</v>
      </c>
      <c r="Q52" t="s">
        <v>74</v>
      </c>
      <c r="R52" t="s">
        <v>74</v>
      </c>
      <c r="S52" t="s">
        <v>74</v>
      </c>
      <c r="T52" t="s">
        <v>1087</v>
      </c>
      <c r="U52" t="s">
        <v>1088</v>
      </c>
      <c r="V52" t="s">
        <v>1089</v>
      </c>
      <c r="W52" t="s">
        <v>1090</v>
      </c>
      <c r="X52" t="s">
        <v>1091</v>
      </c>
      <c r="Y52" t="s">
        <v>1092</v>
      </c>
      <c r="Z52" t="s">
        <v>1093</v>
      </c>
      <c r="AA52" t="s">
        <v>1094</v>
      </c>
      <c r="AB52" t="s">
        <v>1095</v>
      </c>
      <c r="AC52" t="s">
        <v>1096</v>
      </c>
      <c r="AD52" t="s">
        <v>1097</v>
      </c>
      <c r="AE52" t="s">
        <v>1098</v>
      </c>
      <c r="AF52" t="s">
        <v>74</v>
      </c>
      <c r="AG52">
        <v>74</v>
      </c>
      <c r="AH52">
        <v>132</v>
      </c>
      <c r="AI52">
        <v>136</v>
      </c>
      <c r="AJ52">
        <v>3</v>
      </c>
      <c r="AK52">
        <v>83</v>
      </c>
      <c r="AL52" t="s">
        <v>198</v>
      </c>
      <c r="AM52" t="s">
        <v>199</v>
      </c>
      <c r="AN52" t="s">
        <v>200</v>
      </c>
      <c r="AO52" t="s">
        <v>467</v>
      </c>
      <c r="AP52" t="s">
        <v>468</v>
      </c>
      <c r="AQ52" t="s">
        <v>74</v>
      </c>
      <c r="AR52" t="s">
        <v>469</v>
      </c>
      <c r="AS52" t="s">
        <v>470</v>
      </c>
      <c r="AT52" t="s">
        <v>1099</v>
      </c>
      <c r="AU52">
        <v>2016</v>
      </c>
      <c r="AV52">
        <v>55</v>
      </c>
      <c r="AW52">
        <v>33</v>
      </c>
      <c r="AX52" t="s">
        <v>74</v>
      </c>
      <c r="AY52" t="s">
        <v>74</v>
      </c>
      <c r="AZ52" t="s">
        <v>74</v>
      </c>
      <c r="BA52" t="s">
        <v>74</v>
      </c>
      <c r="BB52">
        <v>9690</v>
      </c>
      <c r="BC52">
        <v>9694</v>
      </c>
      <c r="BD52" t="s">
        <v>74</v>
      </c>
      <c r="BE52" t="s">
        <v>1100</v>
      </c>
      <c r="BF52" t="str">
        <f>HYPERLINK("http://dx.doi.org/10.1002/anie.201603329","http://dx.doi.org/10.1002/anie.201603329")</f>
        <v>http://dx.doi.org/10.1002/anie.201603329</v>
      </c>
      <c r="BG52" t="s">
        <v>74</v>
      </c>
      <c r="BH52" t="s">
        <v>74</v>
      </c>
      <c r="BI52">
        <v>5</v>
      </c>
      <c r="BJ52" t="s">
        <v>152</v>
      </c>
      <c r="BK52" t="s">
        <v>100</v>
      </c>
      <c r="BL52" t="s">
        <v>101</v>
      </c>
      <c r="BM52" t="s">
        <v>1101</v>
      </c>
      <c r="BN52">
        <v>27351367</v>
      </c>
      <c r="BO52" t="s">
        <v>74</v>
      </c>
      <c r="BP52" t="s">
        <v>74</v>
      </c>
      <c r="BQ52" t="s">
        <v>74</v>
      </c>
      <c r="BR52" t="s">
        <v>103</v>
      </c>
      <c r="BS52" t="s">
        <v>1102</v>
      </c>
      <c r="BT52" t="str">
        <f>HYPERLINK("https%3A%2F%2Fwww.webofscience.com%2Fwos%2Fwoscc%2Ffull-record%2FWOS:000383372700042","View Full Record in Web of Science")</f>
        <v>View Full Record in Web of Science</v>
      </c>
    </row>
    <row r="53" spans="1:72" x14ac:dyDescent="0.2">
      <c r="A53" t="s">
        <v>72</v>
      </c>
      <c r="B53" t="s">
        <v>1103</v>
      </c>
      <c r="C53" t="s">
        <v>74</v>
      </c>
      <c r="D53" t="s">
        <v>74</v>
      </c>
      <c r="E53" t="s">
        <v>74</v>
      </c>
      <c r="F53" t="s">
        <v>1104</v>
      </c>
      <c r="G53" t="s">
        <v>74</v>
      </c>
      <c r="H53" t="s">
        <v>74</v>
      </c>
      <c r="I53" t="s">
        <v>1105</v>
      </c>
      <c r="J53" t="s">
        <v>1106</v>
      </c>
      <c r="K53" t="s">
        <v>74</v>
      </c>
      <c r="L53" t="s">
        <v>74</v>
      </c>
      <c r="M53" t="s">
        <v>78</v>
      </c>
      <c r="N53" t="s">
        <v>79</v>
      </c>
      <c r="O53" t="s">
        <v>74</v>
      </c>
      <c r="P53" t="s">
        <v>74</v>
      </c>
      <c r="Q53" t="s">
        <v>74</v>
      </c>
      <c r="R53" t="s">
        <v>74</v>
      </c>
      <c r="S53" t="s">
        <v>74</v>
      </c>
      <c r="T53" t="s">
        <v>1107</v>
      </c>
      <c r="U53" t="s">
        <v>1108</v>
      </c>
      <c r="V53" t="s">
        <v>1109</v>
      </c>
      <c r="W53" t="s">
        <v>1110</v>
      </c>
      <c r="X53" t="s">
        <v>1111</v>
      </c>
      <c r="Y53" t="s">
        <v>1112</v>
      </c>
      <c r="Z53" t="s">
        <v>1113</v>
      </c>
      <c r="AA53" t="s">
        <v>1114</v>
      </c>
      <c r="AB53" t="s">
        <v>1115</v>
      </c>
      <c r="AC53" t="s">
        <v>1116</v>
      </c>
      <c r="AD53" t="s">
        <v>1117</v>
      </c>
      <c r="AE53" t="s">
        <v>1118</v>
      </c>
      <c r="AF53" t="s">
        <v>74</v>
      </c>
      <c r="AG53">
        <v>70</v>
      </c>
      <c r="AH53">
        <v>16</v>
      </c>
      <c r="AI53">
        <v>16</v>
      </c>
      <c r="AJ53">
        <v>0</v>
      </c>
      <c r="AK53">
        <v>37</v>
      </c>
      <c r="AL53" t="s">
        <v>198</v>
      </c>
      <c r="AM53" t="s">
        <v>199</v>
      </c>
      <c r="AN53" t="s">
        <v>200</v>
      </c>
      <c r="AO53" t="s">
        <v>1119</v>
      </c>
      <c r="AP53" t="s">
        <v>1120</v>
      </c>
      <c r="AQ53" t="s">
        <v>74</v>
      </c>
      <c r="AR53" t="s">
        <v>1121</v>
      </c>
      <c r="AS53" t="s">
        <v>1122</v>
      </c>
      <c r="AT53" t="s">
        <v>1123</v>
      </c>
      <c r="AU53">
        <v>2016</v>
      </c>
      <c r="AV53">
        <v>358</v>
      </c>
      <c r="AW53">
        <v>1</v>
      </c>
      <c r="AX53" t="s">
        <v>74</v>
      </c>
      <c r="AY53" t="s">
        <v>74</v>
      </c>
      <c r="AZ53" t="s">
        <v>74</v>
      </c>
      <c r="BA53" t="s">
        <v>74</v>
      </c>
      <c r="BB53">
        <v>98</v>
      </c>
      <c r="BC53">
        <v>109</v>
      </c>
      <c r="BD53" t="s">
        <v>74</v>
      </c>
      <c r="BE53" t="s">
        <v>1124</v>
      </c>
      <c r="BF53" t="str">
        <f>HYPERLINK("http://dx.doi.org/10.1002/adsc.201501009","http://dx.doi.org/10.1002/adsc.201501009")</f>
        <v>http://dx.doi.org/10.1002/adsc.201501009</v>
      </c>
      <c r="BG53" t="s">
        <v>74</v>
      </c>
      <c r="BH53" t="s">
        <v>74</v>
      </c>
      <c r="BI53">
        <v>12</v>
      </c>
      <c r="BJ53" t="s">
        <v>1125</v>
      </c>
      <c r="BK53" t="s">
        <v>100</v>
      </c>
      <c r="BL53" t="s">
        <v>101</v>
      </c>
      <c r="BM53" t="s">
        <v>1126</v>
      </c>
      <c r="BN53" t="s">
        <v>74</v>
      </c>
      <c r="BO53" t="s">
        <v>1127</v>
      </c>
      <c r="BP53" t="s">
        <v>74</v>
      </c>
      <c r="BQ53" t="s">
        <v>74</v>
      </c>
      <c r="BR53" t="s">
        <v>103</v>
      </c>
      <c r="BS53" t="s">
        <v>1128</v>
      </c>
      <c r="BT53" t="str">
        <f>HYPERLINK("https%3A%2F%2Fwww.webofscience.com%2Fwos%2Fwoscc%2Ffull-record%2FWOS:000370256000014","View Full Record in Web of Science")</f>
        <v>View Full Record in Web of Science</v>
      </c>
    </row>
    <row r="54" spans="1:72" x14ac:dyDescent="0.2">
      <c r="A54" t="s">
        <v>72</v>
      </c>
      <c r="B54" t="s">
        <v>1129</v>
      </c>
      <c r="C54" t="s">
        <v>74</v>
      </c>
      <c r="D54" t="s">
        <v>74</v>
      </c>
      <c r="E54" t="s">
        <v>74</v>
      </c>
      <c r="F54" t="s">
        <v>1130</v>
      </c>
      <c r="G54" t="s">
        <v>74</v>
      </c>
      <c r="H54" t="s">
        <v>74</v>
      </c>
      <c r="I54" t="s">
        <v>1131</v>
      </c>
      <c r="J54" t="s">
        <v>272</v>
      </c>
      <c r="K54" t="s">
        <v>74</v>
      </c>
      <c r="L54" t="s">
        <v>74</v>
      </c>
      <c r="M54" t="s">
        <v>78</v>
      </c>
      <c r="N54" t="s">
        <v>79</v>
      </c>
      <c r="O54" t="s">
        <v>74</v>
      </c>
      <c r="P54" t="s">
        <v>74</v>
      </c>
      <c r="Q54" t="s">
        <v>74</v>
      </c>
      <c r="R54" t="s">
        <v>74</v>
      </c>
      <c r="S54" t="s">
        <v>74</v>
      </c>
      <c r="T54" t="s">
        <v>74</v>
      </c>
      <c r="U54" t="s">
        <v>1132</v>
      </c>
      <c r="V54" t="s">
        <v>1133</v>
      </c>
      <c r="W54" t="s">
        <v>1134</v>
      </c>
      <c r="X54" t="s">
        <v>1135</v>
      </c>
      <c r="Y54" t="s">
        <v>1136</v>
      </c>
      <c r="Z54" t="s">
        <v>1137</v>
      </c>
      <c r="AA54" t="s">
        <v>1138</v>
      </c>
      <c r="AB54" t="s">
        <v>1139</v>
      </c>
      <c r="AC54" t="s">
        <v>1140</v>
      </c>
      <c r="AD54" t="s">
        <v>1141</v>
      </c>
      <c r="AE54" t="s">
        <v>1142</v>
      </c>
      <c r="AF54" t="s">
        <v>74</v>
      </c>
      <c r="AG54">
        <v>72</v>
      </c>
      <c r="AH54">
        <v>241</v>
      </c>
      <c r="AI54">
        <v>257</v>
      </c>
      <c r="AJ54">
        <v>3</v>
      </c>
      <c r="AK54">
        <v>152</v>
      </c>
      <c r="AL54" t="s">
        <v>284</v>
      </c>
      <c r="AM54" t="s">
        <v>285</v>
      </c>
      <c r="AN54" t="s">
        <v>286</v>
      </c>
      <c r="AO54" t="s">
        <v>287</v>
      </c>
      <c r="AP54" t="s">
        <v>288</v>
      </c>
      <c r="AQ54" t="s">
        <v>74</v>
      </c>
      <c r="AR54" t="s">
        <v>289</v>
      </c>
      <c r="AS54" t="s">
        <v>290</v>
      </c>
      <c r="AT54" t="s">
        <v>74</v>
      </c>
      <c r="AU54">
        <v>2016</v>
      </c>
      <c r="AV54">
        <v>7</v>
      </c>
      <c r="AW54">
        <v>10</v>
      </c>
      <c r="AX54" t="s">
        <v>74</v>
      </c>
      <c r="AY54" t="s">
        <v>74</v>
      </c>
      <c r="AZ54" t="s">
        <v>74</v>
      </c>
      <c r="BA54" t="s">
        <v>74</v>
      </c>
      <c r="BB54">
        <v>6407</v>
      </c>
      <c r="BC54">
        <v>6412</v>
      </c>
      <c r="BD54" t="s">
        <v>74</v>
      </c>
      <c r="BE54" t="s">
        <v>1143</v>
      </c>
      <c r="BF54" t="str">
        <f>HYPERLINK("http://dx.doi.org/10.1039/c6sc02653b","http://dx.doi.org/10.1039/c6sc02653b")</f>
        <v>http://dx.doi.org/10.1039/c6sc02653b</v>
      </c>
      <c r="BG54" t="s">
        <v>74</v>
      </c>
      <c r="BH54" t="s">
        <v>74</v>
      </c>
      <c r="BI54">
        <v>6</v>
      </c>
      <c r="BJ54" t="s">
        <v>152</v>
      </c>
      <c r="BK54" t="s">
        <v>100</v>
      </c>
      <c r="BL54" t="s">
        <v>101</v>
      </c>
      <c r="BM54" t="s">
        <v>1144</v>
      </c>
      <c r="BN54">
        <v>28451096</v>
      </c>
      <c r="BO54" t="s">
        <v>295</v>
      </c>
      <c r="BP54" t="s">
        <v>384</v>
      </c>
      <c r="BQ54" t="s">
        <v>385</v>
      </c>
      <c r="BR54" t="s">
        <v>103</v>
      </c>
      <c r="BS54" t="s">
        <v>1145</v>
      </c>
      <c r="BT54" t="str">
        <f>HYPERLINK("https%3A%2F%2Fwww.webofscience.com%2Fwos%2Fwoscc%2Ffull-record%2FWOS:000384311700014","View Full Record in Web of Science")</f>
        <v>View Full Record in Web of Science</v>
      </c>
    </row>
    <row r="55" spans="1:72" x14ac:dyDescent="0.2">
      <c r="A55" t="s">
        <v>72</v>
      </c>
      <c r="B55" t="s">
        <v>1146</v>
      </c>
      <c r="C55" t="s">
        <v>74</v>
      </c>
      <c r="D55" t="s">
        <v>74</v>
      </c>
      <c r="E55" t="s">
        <v>74</v>
      </c>
      <c r="F55" t="s">
        <v>1147</v>
      </c>
      <c r="G55" t="s">
        <v>74</v>
      </c>
      <c r="H55" t="s">
        <v>74</v>
      </c>
      <c r="I55" t="s">
        <v>1148</v>
      </c>
      <c r="J55" t="s">
        <v>1149</v>
      </c>
      <c r="K55" t="s">
        <v>74</v>
      </c>
      <c r="L55" t="s">
        <v>74</v>
      </c>
      <c r="M55" t="s">
        <v>78</v>
      </c>
      <c r="N55" t="s">
        <v>79</v>
      </c>
      <c r="O55" t="s">
        <v>74</v>
      </c>
      <c r="P55" t="s">
        <v>74</v>
      </c>
      <c r="Q55" t="s">
        <v>74</v>
      </c>
      <c r="R55" t="s">
        <v>74</v>
      </c>
      <c r="S55" t="s">
        <v>74</v>
      </c>
      <c r="T55" t="s">
        <v>74</v>
      </c>
      <c r="U55" t="s">
        <v>1150</v>
      </c>
      <c r="V55" t="s">
        <v>1151</v>
      </c>
      <c r="W55" t="s">
        <v>1152</v>
      </c>
      <c r="X55" t="s">
        <v>372</v>
      </c>
      <c r="Y55" t="s">
        <v>242</v>
      </c>
      <c r="Z55" t="s">
        <v>243</v>
      </c>
      <c r="AA55" t="s">
        <v>1153</v>
      </c>
      <c r="AB55" t="s">
        <v>1154</v>
      </c>
      <c r="AC55" t="s">
        <v>1155</v>
      </c>
      <c r="AD55" t="s">
        <v>1156</v>
      </c>
      <c r="AE55" t="s">
        <v>1157</v>
      </c>
      <c r="AF55" t="s">
        <v>74</v>
      </c>
      <c r="AG55">
        <v>28</v>
      </c>
      <c r="AH55">
        <v>538</v>
      </c>
      <c r="AI55">
        <v>571</v>
      </c>
      <c r="AJ55">
        <v>16</v>
      </c>
      <c r="AK55">
        <v>425</v>
      </c>
      <c r="AL55" t="s">
        <v>144</v>
      </c>
      <c r="AM55" t="s">
        <v>145</v>
      </c>
      <c r="AN55" t="s">
        <v>146</v>
      </c>
      <c r="AO55" t="s">
        <v>1158</v>
      </c>
      <c r="AP55" t="s">
        <v>1159</v>
      </c>
      <c r="AQ55" t="s">
        <v>74</v>
      </c>
      <c r="AR55" t="s">
        <v>1149</v>
      </c>
      <c r="AS55" t="s">
        <v>1160</v>
      </c>
      <c r="AT55" t="s">
        <v>1161</v>
      </c>
      <c r="AU55">
        <v>2015</v>
      </c>
      <c r="AV55">
        <v>525</v>
      </c>
      <c r="AW55">
        <v>7567</v>
      </c>
      <c r="AX55" t="s">
        <v>74</v>
      </c>
      <c r="AY55" t="s">
        <v>74</v>
      </c>
      <c r="AZ55" t="s">
        <v>74</v>
      </c>
      <c r="BA55" t="s">
        <v>74</v>
      </c>
      <c r="BB55">
        <v>87</v>
      </c>
      <c r="BC55">
        <v>90</v>
      </c>
      <c r="BD55" t="s">
        <v>74</v>
      </c>
      <c r="BE55" t="s">
        <v>1162</v>
      </c>
      <c r="BF55" t="str">
        <f>HYPERLINK("http://dx.doi.org/10.1038/nature14885","http://dx.doi.org/10.1038/nature14885")</f>
        <v>http://dx.doi.org/10.1038/nature14885</v>
      </c>
      <c r="BG55" t="s">
        <v>74</v>
      </c>
      <c r="BH55" t="s">
        <v>74</v>
      </c>
      <c r="BI55">
        <v>4</v>
      </c>
      <c r="BJ55" t="s">
        <v>1163</v>
      </c>
      <c r="BK55" t="s">
        <v>153</v>
      </c>
      <c r="BL55" t="s">
        <v>1164</v>
      </c>
      <c r="BM55" t="s">
        <v>1165</v>
      </c>
      <c r="BN55">
        <v>26308895</v>
      </c>
      <c r="BO55" t="s">
        <v>257</v>
      </c>
      <c r="BP55" t="s">
        <v>384</v>
      </c>
      <c r="BQ55" t="s">
        <v>385</v>
      </c>
      <c r="BR55" t="s">
        <v>103</v>
      </c>
      <c r="BS55" t="s">
        <v>1166</v>
      </c>
      <c r="BT55" t="str">
        <f>HYPERLINK("https%3A%2F%2Fwww.webofscience.com%2Fwos%2Fwoscc%2Ffull-record%2FWOS:000360594100030","View Full Record in Web of Science")</f>
        <v>View Full Record in Web of Science</v>
      </c>
    </row>
    <row r="56" spans="1:72" x14ac:dyDescent="0.2">
      <c r="A56" t="s">
        <v>72</v>
      </c>
      <c r="B56" t="s">
        <v>1167</v>
      </c>
      <c r="C56" t="s">
        <v>74</v>
      </c>
      <c r="D56" t="s">
        <v>74</v>
      </c>
      <c r="E56" t="s">
        <v>74</v>
      </c>
      <c r="F56" t="s">
        <v>1168</v>
      </c>
      <c r="G56" t="s">
        <v>74</v>
      </c>
      <c r="H56" t="s">
        <v>74</v>
      </c>
      <c r="I56" t="s">
        <v>1169</v>
      </c>
      <c r="J56" t="s">
        <v>1106</v>
      </c>
      <c r="K56" t="s">
        <v>74</v>
      </c>
      <c r="L56" t="s">
        <v>74</v>
      </c>
      <c r="M56" t="s">
        <v>78</v>
      </c>
      <c r="N56" t="s">
        <v>79</v>
      </c>
      <c r="O56" t="s">
        <v>74</v>
      </c>
      <c r="P56" t="s">
        <v>74</v>
      </c>
      <c r="Q56" t="s">
        <v>74</v>
      </c>
      <c r="R56" t="s">
        <v>74</v>
      </c>
      <c r="S56" t="s">
        <v>74</v>
      </c>
      <c r="T56" t="s">
        <v>1170</v>
      </c>
      <c r="U56" t="s">
        <v>1171</v>
      </c>
      <c r="V56" t="s">
        <v>1172</v>
      </c>
      <c r="W56" t="s">
        <v>1173</v>
      </c>
      <c r="X56" t="s">
        <v>773</v>
      </c>
      <c r="Y56" t="s">
        <v>1174</v>
      </c>
      <c r="Z56" t="s">
        <v>1175</v>
      </c>
      <c r="AA56" t="s">
        <v>1176</v>
      </c>
      <c r="AB56" t="s">
        <v>1177</v>
      </c>
      <c r="AC56" t="s">
        <v>1178</v>
      </c>
      <c r="AD56" t="s">
        <v>1179</v>
      </c>
      <c r="AE56" t="s">
        <v>1180</v>
      </c>
      <c r="AF56" t="s">
        <v>74</v>
      </c>
      <c r="AG56">
        <v>67</v>
      </c>
      <c r="AH56">
        <v>106</v>
      </c>
      <c r="AI56">
        <v>109</v>
      </c>
      <c r="AJ56">
        <v>2</v>
      </c>
      <c r="AK56">
        <v>94</v>
      </c>
      <c r="AL56" t="s">
        <v>198</v>
      </c>
      <c r="AM56" t="s">
        <v>199</v>
      </c>
      <c r="AN56" t="s">
        <v>200</v>
      </c>
      <c r="AO56" t="s">
        <v>1119</v>
      </c>
      <c r="AP56" t="s">
        <v>1120</v>
      </c>
      <c r="AQ56" t="s">
        <v>74</v>
      </c>
      <c r="AR56" t="s">
        <v>1121</v>
      </c>
      <c r="AS56" t="s">
        <v>1122</v>
      </c>
      <c r="AT56" t="s">
        <v>1181</v>
      </c>
      <c r="AU56">
        <v>2015</v>
      </c>
      <c r="AV56">
        <v>357</v>
      </c>
      <c r="AW56">
        <v>9</v>
      </c>
      <c r="AX56" t="s">
        <v>74</v>
      </c>
      <c r="AY56" t="s">
        <v>74</v>
      </c>
      <c r="AZ56" t="s">
        <v>74</v>
      </c>
      <c r="BA56" t="s">
        <v>74</v>
      </c>
      <c r="BB56">
        <v>2055</v>
      </c>
      <c r="BC56">
        <v>2060</v>
      </c>
      <c r="BD56" t="s">
        <v>74</v>
      </c>
      <c r="BE56" t="s">
        <v>1182</v>
      </c>
      <c r="BF56" t="str">
        <f>HYPERLINK("http://dx.doi.org/10.1002/adsc.201500268","http://dx.doi.org/10.1002/adsc.201500268")</f>
        <v>http://dx.doi.org/10.1002/adsc.201500268</v>
      </c>
      <c r="BG56" t="s">
        <v>74</v>
      </c>
      <c r="BH56" t="s">
        <v>74</v>
      </c>
      <c r="BI56">
        <v>6</v>
      </c>
      <c r="BJ56" t="s">
        <v>1125</v>
      </c>
      <c r="BK56" t="s">
        <v>100</v>
      </c>
      <c r="BL56" t="s">
        <v>101</v>
      </c>
      <c r="BM56" t="s">
        <v>1183</v>
      </c>
      <c r="BN56" t="s">
        <v>74</v>
      </c>
      <c r="BO56" t="s">
        <v>74</v>
      </c>
      <c r="BP56" t="s">
        <v>74</v>
      </c>
      <c r="BQ56" t="s">
        <v>74</v>
      </c>
      <c r="BR56" t="s">
        <v>103</v>
      </c>
      <c r="BS56" t="s">
        <v>1184</v>
      </c>
      <c r="BT56" t="str">
        <f>HYPERLINK("https%3A%2F%2Fwww.webofscience.com%2Fwos%2Fwoscc%2Ffull-record%2FWOS:000356373200011","View Full Record in Web of Science")</f>
        <v>View Full Record in Web of Science</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savedrecs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Nippa, David {PRDA~BASEL}</dc:creator>
  <cp:lastModifiedBy>Nippa, David {PRDA~Basel}</cp:lastModifiedBy>
  <dcterms:created xsi:type="dcterms:W3CDTF">2024-02-19T12:30:41Z</dcterms:created>
  <dcterms:modified xsi:type="dcterms:W3CDTF">2024-02-19T12:30:41Z</dcterms:modified>
</cp:coreProperties>
</file>